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jpeg" ContentType="image/jpeg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5" rupBuild="26327"/>
  <workbookPr codeName="ThisWorkbook" filterPrivacy="1" defaultThemeVersion="124226"/>
  <mc:AlternateContent xmlns:mc="http://schemas.openxmlformats.org/markup-compatibility/2006">
    <mc:Choice Requires="x15">
      <x15ac:absPath xmlns:x15ac="http://schemas.microsoft.com/office/spreadsheetml/2010/11/ac" url="C:\Users\LT0032\AppData\Local\Temp\kxld5v3s\"/>
    </mc:Choice>
  </mc:AlternateContent>
  <bookViews>
    <workbookView xWindow="3750" yWindow="660" windowWidth="21600" windowHeight="11385" activeTab="0"/>
  </bookViews>
  <sheets>
    <sheet name="Mancozeb_fresh_Toxicity data" sheetId="4" r:id="rId2"/>
    <sheet name="Conversion factors" sheetId="6" r:id="rId3"/>
  </sheets>
  <definedNames>
    <definedName name="_xlnm._FilterDatabase" localSheetId="0" hidden="1">'Mancozeb_fresh_Toxicity data'!$A$8:$AR$56</definedName>
    <definedName name="_xlnm.Print_Area" localSheetId="0">'Mancozeb_fresh_Toxicity data'!$A$1:$AR$58</definedName>
  </definedNames>
  <calcPr fullCalcOnLoad="1"/>
  <extLst/>
</workbook>
</file>

<file path=xl/sharedStrings.xml><?xml version="1.0" encoding="utf-8"?>
<sst xmlns="http://schemas.openxmlformats.org/spreadsheetml/2006/main" count="1074" uniqueCount="263">
  <si>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</si>
  <si>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</si>
  <si>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</si>
  <si>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</si>
  <si>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</si>
  <si>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</si>
  <si>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</si>
  <si>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Hetero/ Phototroph</t>
  </si>
  <si>
    <t xml:space="preserve">Exposure Duration  </t>
  </si>
  <si>
    <t>Exposure Duration Units</t>
  </si>
  <si>
    <t>Life Stage</t>
  </si>
  <si>
    <t>Molecular Weight</t>
  </si>
  <si>
    <t>Freshwater</t>
  </si>
  <si>
    <t>EC50</t>
  </si>
  <si>
    <t>Chronic</t>
  </si>
  <si>
    <t>d</t>
  </si>
  <si>
    <t>N/A</t>
  </si>
  <si>
    <t>n</t>
  </si>
  <si>
    <t/>
  </si>
  <si>
    <t>NOEC/EC10</t>
  </si>
  <si>
    <t>LC50</t>
  </si>
  <si>
    <t>NOEC</t>
  </si>
  <si>
    <t>LOEC</t>
  </si>
  <si>
    <t>Endpoint Measurement</t>
  </si>
  <si>
    <t>CONCENTRATION</t>
  </si>
  <si>
    <t>Concentration      (M)</t>
  </si>
  <si>
    <t>Concentration (ug/L)</t>
  </si>
  <si>
    <t>TEST CRITERIA</t>
  </si>
  <si>
    <t>ORGANISM CHARACTERISTICS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</si>
  <si>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</si>
  <si>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t>Preferential selection (Chronic = y)</t>
  </si>
  <si>
    <t>ACR Conversion Factor</t>
  </si>
  <si>
    <t>Toxicity Value Conversion factor</t>
  </si>
  <si>
    <t>NEC/EC10/NOEC Concentration (ug/L)</t>
  </si>
  <si>
    <t>Chronic NEC/EC10/NOEC Concentration (ug/L)</t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</si>
  <si>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</si>
  <si>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QUALITY CHECK</t>
  </si>
  <si>
    <t>DATA ID</t>
  </si>
  <si>
    <t>Record ID</t>
  </si>
  <si>
    <t>Group same duration for each Endpoint</t>
  </si>
  <si>
    <t>Group the same Endpoint</t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</si>
  <si>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</si>
  <si>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</si>
  <si>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</si>
  <si>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</si>
  <si>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</si>
  <si>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</si>
  <si>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</si>
  <si>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NEC</t>
  </si>
  <si>
    <t>Acute</t>
  </si>
  <si>
    <t>Chemical:</t>
  </si>
  <si>
    <t>Arthropoda</t>
  </si>
  <si>
    <t>Heterotroph</t>
  </si>
  <si>
    <t>Mortality</t>
  </si>
  <si>
    <t>Toxicity Value (repeat from Column M)</t>
  </si>
  <si>
    <t>Acute/Chronic (repeat from Column P)</t>
  </si>
  <si>
    <t>Start (acute)</t>
  </si>
  <si>
    <t>Conversion</t>
  </si>
  <si>
    <t>End (chronic)</t>
  </si>
  <si>
    <r>
      <t>Toxicity Value</t>
    </r>
    <r>
      <rPr>
        <sz val="10"/>
        <rFont val="Calibri"/>
        <family val="2"/>
      </rPr>
      <t xml:space="preserve"> (repeat from Column M)</t>
    </r>
  </si>
  <si>
    <r>
      <t xml:space="preserve">Acute/Chronic </t>
    </r>
    <r>
      <rPr>
        <sz val="10"/>
        <rFont val="Calibri"/>
        <family val="2"/>
      </rPr>
      <t>(repeat from Column P)</t>
    </r>
  </si>
  <si>
    <r>
      <t xml:space="preserve">Endpoint Measurement </t>
    </r>
    <r>
      <rPr>
        <sz val="10"/>
        <color rgb="FF000000"/>
        <rFont val="Calibri"/>
        <family val="2"/>
      </rPr>
      <t>(repeat from Column L)</t>
    </r>
  </si>
  <si>
    <r>
      <t xml:space="preserve">DURATION (d) </t>
    </r>
    <r>
      <rPr>
        <sz val="10"/>
        <color rgb="FF000000"/>
        <rFont val="Calibri"/>
        <family val="2"/>
      </rPr>
      <t>(repeat from Column N)</t>
    </r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</si>
  <si>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AJ) </t>
    </r>
    <r>
      <rPr>
        <b/>
        <sz val="10"/>
        <color rgb="FF000000"/>
        <rFont val="Calibri"/>
        <family val="2"/>
      </rPr>
      <t>(ug/L)</t>
    </r>
  </si>
  <si>
    <t>Daphnia magna</t>
  </si>
  <si>
    <t>Survival</t>
  </si>
  <si>
    <t>y</t>
  </si>
  <si>
    <t>Growth</t>
  </si>
  <si>
    <t>Adults</t>
  </si>
  <si>
    <t>Neonates</t>
  </si>
  <si>
    <t>Poecilia reticulata</t>
  </si>
  <si>
    <t>Tadpoles</t>
  </si>
  <si>
    <t>Fingerlings</t>
  </si>
  <si>
    <t>396-1</t>
  </si>
  <si>
    <t>Rana pipiens</t>
  </si>
  <si>
    <t>Frog (Northern Leopard Frog)</t>
  </si>
  <si>
    <t>Length</t>
  </si>
  <si>
    <t>756-1</t>
  </si>
  <si>
    <t>Rana clamitans</t>
  </si>
  <si>
    <t>Frog (Green Frog)</t>
  </si>
  <si>
    <t>Eggs</t>
  </si>
  <si>
    <t>757-1</t>
  </si>
  <si>
    <t>Agalychnis callidryas</t>
  </si>
  <si>
    <t>Frog (Red-eyed Tree Frog)</t>
  </si>
  <si>
    <t>386-1</t>
  </si>
  <si>
    <t>386-2</t>
  </si>
  <si>
    <t>Bufo americanus</t>
  </si>
  <si>
    <t>American Toads</t>
  </si>
  <si>
    <t>394-1</t>
  </si>
  <si>
    <t>394-2</t>
  </si>
  <si>
    <t>394-3</t>
  </si>
  <si>
    <t>394-4</t>
  </si>
  <si>
    <t>394-5</t>
  </si>
  <si>
    <t>Chlorella vulgaris</t>
  </si>
  <si>
    <t>Chlorella pyrenoidosa</t>
  </si>
  <si>
    <t>Scenedesmus obliquus</t>
  </si>
  <si>
    <t>Scenedesmus quadricauda</t>
  </si>
  <si>
    <t>Chlorophyta</t>
  </si>
  <si>
    <t>Green algae</t>
  </si>
  <si>
    <t>Autotroph</t>
  </si>
  <si>
    <t>-</t>
  </si>
  <si>
    <t>Abundance - cell counts</t>
  </si>
  <si>
    <t>603-1</t>
  </si>
  <si>
    <t>Clarius batrachus</t>
  </si>
  <si>
    <t>Fish (Walking catfish)</t>
  </si>
  <si>
    <t>603-2</t>
  </si>
  <si>
    <t>759-1</t>
  </si>
  <si>
    <t>759-2</t>
  </si>
  <si>
    <t>Invertebrate (Waterflea)</t>
  </si>
  <si>
    <t>Fish (Guppy)</t>
  </si>
  <si>
    <t>Larvae</t>
  </si>
  <si>
    <t>a-i</t>
  </si>
  <si>
    <t>b-i</t>
  </si>
  <si>
    <t>c-i</t>
  </si>
  <si>
    <t>d-i</t>
  </si>
  <si>
    <t>e-i</t>
  </si>
  <si>
    <t>f-i</t>
  </si>
  <si>
    <t>g-i</t>
  </si>
  <si>
    <t>h-i</t>
  </si>
  <si>
    <t>j-i</t>
  </si>
  <si>
    <t>i-i</t>
  </si>
  <si>
    <t>k-i</t>
  </si>
  <si>
    <t>l-i</t>
  </si>
  <si>
    <t>m-i</t>
  </si>
  <si>
    <t>n-i</t>
  </si>
  <si>
    <t>KEB checked</t>
  </si>
  <si>
    <t>LC10</t>
  </si>
  <si>
    <t>Mancozeb</t>
  </si>
  <si>
    <t>Type of Organism (fish/amphibians/macroinvertebrates/microinvertebrates/macrophytes/ macroalgae/microalgae)</t>
  </si>
  <si>
    <t>Preferential selection (NEC/EC10/ NOEC = y)</t>
  </si>
  <si>
    <t>Pimephales promelas</t>
  </si>
  <si>
    <t>Fish (Fathead minnow)</t>
  </si>
  <si>
    <t>Oncorhynchus mykiss</t>
  </si>
  <si>
    <t>Fish (Rainbow trout)</t>
  </si>
  <si>
    <t>Lepomis macrochirus</t>
  </si>
  <si>
    <t>Fish (Bluegill sunfish)</t>
  </si>
  <si>
    <t>Chordata</t>
  </si>
  <si>
    <t>Reproduction</t>
  </si>
  <si>
    <t>Immobilisation</t>
  </si>
  <si>
    <t>a</t>
  </si>
  <si>
    <t>b</t>
  </si>
  <si>
    <t>c</t>
  </si>
  <si>
    <t>e</t>
  </si>
  <si>
    <t>f</t>
  </si>
  <si>
    <t>f-ii</t>
  </si>
  <si>
    <t>f-iii</t>
  </si>
  <si>
    <t>g</t>
  </si>
  <si>
    <t>h</t>
  </si>
  <si>
    <t>g-ii</t>
  </si>
  <si>
    <t>g-iii</t>
  </si>
  <si>
    <t>i</t>
  </si>
  <si>
    <t>i-ii</t>
  </si>
  <si>
    <t>i-iii</t>
  </si>
  <si>
    <t>j</t>
  </si>
  <si>
    <t>j-ii</t>
  </si>
  <si>
    <t>j-iii</t>
  </si>
  <si>
    <t>k</t>
  </si>
  <si>
    <t>k-ii</t>
  </si>
  <si>
    <t>k-iii</t>
  </si>
  <si>
    <t>l</t>
  </si>
  <si>
    <t>l-ii</t>
  </si>
  <si>
    <t>m</t>
  </si>
  <si>
    <t>r</t>
  </si>
  <si>
    <t>o</t>
  </si>
  <si>
    <t>o-i</t>
  </si>
  <si>
    <t>o-ii</t>
  </si>
  <si>
    <t>p</t>
  </si>
  <si>
    <t>q</t>
  </si>
  <si>
    <t>s</t>
  </si>
  <si>
    <t>p-i</t>
  </si>
  <si>
    <t>q-i</t>
  </si>
  <si>
    <t>r-i</t>
  </si>
  <si>
    <t>s-i</t>
  </si>
  <si>
    <t>Comment</t>
  </si>
  <si>
    <t>TABLE OF CONVERSION FACTORS (Warne et al 2018)</t>
  </si>
  <si>
    <t>Conversion to EC10NOEC equivalent</t>
  </si>
  <si>
    <t>EC1</t>
  </si>
  <si>
    <t>EC5</t>
  </si>
  <si>
    <t>EC10</t>
  </si>
  <si>
    <t>Acute to Chronic Ratio (ACR)</t>
  </si>
  <si>
    <t># eggs laid</t>
  </si>
  <si>
    <t>392-1</t>
  </si>
  <si>
    <t>392-2</t>
  </si>
  <si>
    <t>392-3</t>
  </si>
  <si>
    <t>Cylindrospermum sp</t>
  </si>
  <si>
    <t>Cyanobacteria</t>
  </si>
  <si>
    <t>Blue-green algae</t>
  </si>
  <si>
    <t>392-4</t>
  </si>
  <si>
    <t>392-5</t>
  </si>
  <si>
    <t>392-6</t>
  </si>
  <si>
    <t>Growth - C-N medium</t>
  </si>
  <si>
    <t>Growth C+N medium</t>
  </si>
  <si>
    <t>t</t>
  </si>
  <si>
    <t>t-i</t>
  </si>
  <si>
    <t>t-ii</t>
  </si>
  <si>
    <t>t-iii</t>
  </si>
  <si>
    <t>760-1</t>
  </si>
  <si>
    <t>Cyprinus carpio</t>
  </si>
  <si>
    <t>Fish (Carp)</t>
  </si>
  <si>
    <t>Juveniles</t>
  </si>
  <si>
    <t>u</t>
  </si>
  <si>
    <t>u-i</t>
  </si>
  <si>
    <t>760-2</t>
  </si>
  <si>
    <t>760-3</t>
  </si>
  <si>
    <t>Salmo gairdneri</t>
  </si>
  <si>
    <t>Fry</t>
  </si>
  <si>
    <t>v</t>
  </si>
  <si>
    <t>v-i</t>
  </si>
  <si>
    <t>w</t>
  </si>
  <si>
    <t>w-i</t>
  </si>
  <si>
    <t>x</t>
  </si>
  <si>
    <t>x-i</t>
  </si>
  <si>
    <t>758-3</t>
  </si>
  <si>
    <t>758-4</t>
  </si>
  <si>
    <t>z</t>
  </si>
  <si>
    <t>aa</t>
  </si>
  <si>
    <t>z-i</t>
  </si>
  <si>
    <t>aa-i</t>
  </si>
  <si>
    <t>Ctenopharyngodon idella</t>
  </si>
  <si>
    <t>y-i</t>
  </si>
  <si>
    <t>758-5</t>
  </si>
  <si>
    <t>bb</t>
  </si>
  <si>
    <t>bb-i</t>
  </si>
  <si>
    <t>Notes:</t>
  </si>
  <si>
    <t>3302-1</t>
  </si>
  <si>
    <t>3303-1</t>
  </si>
  <si>
    <t>3304-1</t>
  </si>
  <si>
    <t>3301-1</t>
  </si>
  <si>
    <t>3301-2</t>
  </si>
  <si>
    <t>Chironomus dilutus</t>
  </si>
  <si>
    <t>Chironomid (Midge)</t>
  </si>
  <si>
    <t>cc</t>
  </si>
  <si>
    <t>cc-i</t>
  </si>
  <si>
    <t>394-6</t>
  </si>
  <si>
    <t>394-7</t>
  </si>
  <si>
    <t>394-8</t>
  </si>
  <si>
    <t>394-9</t>
  </si>
  <si>
    <t>394-10</t>
  </si>
  <si>
    <t>394-11</t>
  </si>
  <si>
    <t>394-12</t>
  </si>
  <si>
    <t>394-13</t>
  </si>
  <si>
    <t>394-14</t>
  </si>
  <si>
    <t>394-15</t>
  </si>
  <si>
    <t>759-3</t>
  </si>
  <si>
    <t>603-3</t>
  </si>
  <si>
    <t>603-4</t>
  </si>
  <si>
    <t>758-1</t>
  </si>
  <si>
    <t>758-2</t>
  </si>
  <si>
    <t>3305-1</t>
  </si>
  <si>
    <t>Data with ID# 3301-3306 obtained from USEPA OPP</t>
  </si>
  <si>
    <t>Study excluded. Effect concentration greater than 2 x the solubility (2-20mg/L)</t>
  </si>
  <si>
    <t>Study excluded. Formulation used (Dithane DG)</t>
  </si>
  <si>
    <t>Study excluded. Formulation used (mancozeb contained 36% CS2)</t>
  </si>
  <si>
    <t>Study excluded. Effect concentration greater than 2 x the solubility (2-20mg/L). Possible formulation</t>
  </si>
  <si>
    <t>Study excluded. Does not pass quality screening</t>
  </si>
  <si>
    <t>Study excluded. Formulation used (Dithane Z-78 and Dithane M-45)</t>
  </si>
  <si>
    <t>Study excluded. Formulation used (Novozir MN 80 (80% purity)</t>
  </si>
  <si>
    <t>Study excluded. Formulation used (Manzate 75DF)</t>
  </si>
  <si>
    <t>Raphidocelis subcapitata (formerly known as Selenastrum capricornutum; Pseudokirchneriella subcapitata)</t>
  </si>
  <si>
    <t>Porewater study. Water concentration endpoint. Study duration classified as chronic following Benoit et al 1997 which reports the lifecycle of C. dilutus as 23–30 days. Therefore, 10 days represents ≥ 33% of its lifespan.</t>
  </si>
  <si>
    <t>Medium:</t>
  </si>
  <si>
    <t>Acute and chronic data (measured and nominal)</t>
  </si>
  <si>
    <t>Greyed-out entries not used in derivation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</si>
</sst>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7"/>
      <name val="Calibri"/>
      <family val="2"/>
      <scheme val="minor"/>
    </font>
    <font>
      <sz val="11"/>
      <color theme="0" tint="-0.49997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 tint="-0.34998"/>
      <name val="Calibri"/>
      <family val="2"/>
      <scheme val="minor"/>
    </font>
    <font>
      <b/>
      <sz val="10"/>
      <color theme="0" tint="-0.34998"/>
      <name val="Calibri"/>
      <family val="2"/>
      <scheme val="minor"/>
    </font>
    <font>
      <sz val="10"/>
      <color theme="0" tint="-0.49997"/>
      <name val="Calibri"/>
      <family val="2"/>
    </font>
    <font>
      <b/>
      <sz val="10"/>
      <color theme="0" tint="-0.49997"/>
      <name val="Calibri"/>
      <family val="2"/>
      <scheme val="minor"/>
    </font>
  </fonts>
  <fills count="28">
    <fill>
      <patternFill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2" tint="-0.74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0" fillId="4" borderId="0" applyNumberFormat="0" applyBorder="0" applyAlignment="0" applyProtection="0"/>
    <xf numFmtId="0" fontId="6" fillId="0" borderId="0">
      <alignment/>
      <protection/>
    </xf>
    <xf numFmtId="0" fontId="0" fillId="0" borderId="0">
      <alignment/>
      <protection/>
    </xf>
    <xf numFmtId="0" fontId="6" fillId="0" borderId="0">
      <alignment/>
      <protection/>
    </xf>
  </cellStyleXfs>
  <cellXfs count="152">
    <xf numFmtId="0" fontId="0" fillId="0" borderId="0" xfId="0"/>
    <xf numFmtId="0" fontId="10" fillId="0" borderId="0" xfId="24" applyFont="1" applyAlignment="1">
      <alignment horizontal="center" vertical="center" wrapText="1"/>
      <protection/>
    </xf>
    <xf numFmtId="0" fontId="8" fillId="0" borderId="0" xfId="0" applyFont="1" applyAlignment="1">
      <alignment horizontal="center"/>
    </xf>
    <xf numFmtId="0" fontId="7" fillId="5" borderId="0" xfId="24" applyFont="1" applyFill="1" applyAlignment="1">
      <alignment horizontal="center" vertical="center" wrapText="1"/>
      <protection/>
    </xf>
    <xf numFmtId="0" fontId="7" fillId="6" borderId="0" xfId="24" applyFont="1" applyFill="1" applyAlignment="1">
      <alignment horizontal="center" vertical="center" wrapText="1"/>
      <protection/>
    </xf>
    <xf numFmtId="0" fontId="0" fillId="0" borderId="0" xfId="0" applyAlignment="1">
      <alignment horizontal="center"/>
    </xf>
    <xf numFmtId="0" fontId="10" fillId="7" borderId="0" xfId="24" applyFont="1" applyFill="1" applyAlignment="1">
      <alignment horizontal="center" vertical="center" wrapText="1"/>
      <protection/>
    </xf>
    <xf numFmtId="0" fontId="10" fillId="8" borderId="0" xfId="24" applyFont="1" applyFill="1" applyAlignment="1">
      <alignment horizontal="center" vertical="center" wrapText="1"/>
      <protection/>
    </xf>
    <xf numFmtId="0" fontId="9" fillId="4" borderId="0" xfId="20" applyFont="1" applyFill="1" applyBorder="1" applyAlignment="1" applyProtection="1">
      <alignment horizontal="center" vertical="center" wrapText="1"/>
      <protection/>
    </xf>
    <xf numFmtId="0" fontId="8" fillId="0" borderId="0" xfId="0" applyFont="1" applyAlignment="1">
      <alignment wrapText="1"/>
    </xf>
    <xf numFmtId="0" fontId="10" fillId="9" borderId="0" xfId="24" applyFont="1" applyFill="1" applyAlignment="1">
      <alignment horizontal="center" vertical="center" wrapText="1"/>
      <protection/>
    </xf>
    <xf numFmtId="0" fontId="7" fillId="9" borderId="0" xfId="24" applyFont="1" applyFill="1" applyAlignment="1">
      <alignment horizontal="center" vertical="center" wrapText="1"/>
      <protection/>
    </xf>
    <xf numFmtId="0" fontId="10" fillId="10" borderId="0" xfId="24" applyFont="1" applyFill="1" applyAlignment="1">
      <alignment horizontal="center" vertical="center" wrapText="1"/>
      <protection/>
    </xf>
    <xf numFmtId="0" fontId="7" fillId="10" borderId="0" xfId="24" applyFont="1" applyFill="1" applyAlignment="1">
      <alignment horizontal="center" vertical="center" wrapText="1"/>
      <protection/>
    </xf>
    <xf numFmtId="0" fontId="17" fillId="11" borderId="0" xfId="24" applyFont="1" applyFill="1" applyAlignment="1">
      <alignment horizontal="center" vertical="center" wrapText="1"/>
      <protection/>
    </xf>
    <xf numFmtId="0" fontId="0" fillId="0" borderId="0" xfId="0" applyAlignment="1">
      <alignment wrapText="1"/>
    </xf>
    <xf numFmtId="0" fontId="10" fillId="12" borderId="0" xfId="24" applyFont="1" applyFill="1" applyAlignment="1">
      <alignment horizontal="center" vertical="center" wrapText="1"/>
      <protection/>
    </xf>
    <xf numFmtId="0" fontId="9" fillId="2" borderId="0" xfId="20" applyFont="1" applyBorder="1" applyAlignment="1" applyProtection="1">
      <alignment horizontal="center" vertical="center" wrapText="1"/>
      <protection/>
    </xf>
    <xf numFmtId="0" fontId="8" fillId="0" borderId="0" xfId="24" applyFont="1" applyAlignment="1">
      <alignment wrapText="1"/>
      <protection/>
    </xf>
    <xf numFmtId="0" fontId="0" fillId="0" borderId="0" xfId="24" applyAlignment="1">
      <alignment wrapText="1"/>
      <protection/>
    </xf>
    <xf numFmtId="0" fontId="4" fillId="0" borderId="0" xfId="0" applyFont="1"/>
    <xf numFmtId="0" fontId="12" fillId="0" borderId="0" xfId="23" applyFont="1" applyAlignment="1">
      <alignment wrapText="1"/>
      <protection/>
    </xf>
    <xf numFmtId="0" fontId="8" fillId="0" borderId="0" xfId="0" applyFont="1"/>
    <xf numFmtId="0" fontId="7" fillId="13" borderId="0" xfId="24" applyFont="1" applyFill="1" applyAlignment="1">
      <alignment horizontal="center" vertical="center" wrapText="1"/>
      <protection/>
    </xf>
    <xf numFmtId="0" fontId="21" fillId="2" borderId="0" xfId="20" applyFont="1" applyBorder="1" applyAlignment="1" applyProtection="1">
      <alignment horizontal="center" vertical="center" wrapText="1"/>
      <protection/>
    </xf>
    <xf numFmtId="0" fontId="7" fillId="0" borderId="0" xfId="24" applyFont="1" applyAlignment="1">
      <alignment horizontal="center" vertical="center" wrapText="1"/>
      <protection/>
    </xf>
    <xf numFmtId="0" fontId="21" fillId="0" borderId="0" xfId="20" applyFont="1" applyFill="1" applyBorder="1" applyAlignment="1" applyProtection="1">
      <alignment horizontal="center" vertical="center" wrapText="1"/>
      <protection/>
    </xf>
    <xf numFmtId="0" fontId="7" fillId="14" borderId="0" xfId="24" applyFont="1" applyFill="1" applyAlignment="1">
      <alignment horizontal="center" vertical="center" wrapText="1"/>
      <protection/>
    </xf>
    <xf numFmtId="0" fontId="7" fillId="14" borderId="0" xfId="24" applyFont="1" applyFill="1" applyAlignment="1">
      <alignment horizontal="center" vertical="top" wrapText="1"/>
      <protection/>
    </xf>
    <xf numFmtId="0" fontId="10" fillId="14" borderId="0" xfId="24" applyFont="1" applyFill="1" applyAlignment="1">
      <alignment horizontal="center" vertical="top" wrapText="1"/>
      <protection/>
    </xf>
    <xf numFmtId="0" fontId="3" fillId="0" borderId="0" xfId="0" applyFont="1" applyAlignment="1">
      <alignment horizontal="center" vertical="center"/>
    </xf>
    <xf numFmtId="0" fontId="11" fillId="0" borderId="3" xfId="25" applyFont="1" applyBorder="1" applyAlignment="1">
      <alignment horizontal="center"/>
      <protection/>
    </xf>
    <xf numFmtId="0" fontId="12" fillId="0" borderId="3" xfId="23" applyFont="1" applyBorder="1" applyAlignment="1">
      <alignment wrapText="1"/>
      <protection/>
    </xf>
    <xf numFmtId="0" fontId="11" fillId="0" borderId="3" xfId="25" applyFont="1" applyBorder="1">
      <alignment/>
      <protection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12" fillId="0" borderId="3" xfId="25" applyFont="1" applyBorder="1">
      <alignment/>
      <protection/>
    </xf>
    <xf numFmtId="0" fontId="12" fillId="0" borderId="3" xfId="23" applyFont="1" applyBorder="1" applyAlignment="1">
      <alignment horizontal="center"/>
      <protection/>
    </xf>
    <xf numFmtId="0" fontId="11" fillId="0" borderId="3" xfId="25" applyFont="1" applyBorder="1" applyAlignment="1">
      <alignment horizontal="right"/>
      <protection/>
    </xf>
    <xf numFmtId="0" fontId="13" fillId="0" borderId="3" xfId="21" applyFont="1" applyFill="1" applyBorder="1" applyAlignment="1">
      <alignment horizontal="center" wrapText="1"/>
    </xf>
    <xf numFmtId="0" fontId="9" fillId="0" borderId="3" xfId="20" applyFont="1" applyFill="1" applyBorder="1" applyAlignment="1">
      <alignment horizontal="center"/>
    </xf>
    <xf numFmtId="0" fontId="22" fillId="0" borderId="3" xfId="25" applyFont="1" applyBorder="1">
      <alignment/>
      <protection/>
    </xf>
    <xf numFmtId="0" fontId="22" fillId="0" borderId="3" xfId="20" applyFont="1" applyFill="1" applyBorder="1" applyAlignment="1">
      <alignment horizontal="center"/>
    </xf>
    <xf numFmtId="0" fontId="22" fillId="0" borderId="3" xfId="22" applyFont="1" applyFill="1" applyBorder="1" applyAlignment="1">
      <alignment horizontal="center"/>
    </xf>
    <xf numFmtId="0" fontId="22" fillId="0" borderId="3" xfId="22" applyFont="1" applyFill="1" applyBorder="1" applyAlignment="1">
      <alignment/>
    </xf>
    <xf numFmtId="0" fontId="23" fillId="0" borderId="3" xfId="22" applyFont="1" applyFill="1" applyBorder="1" applyAlignment="1">
      <alignment/>
    </xf>
    <xf numFmtId="0" fontId="8" fillId="0" borderId="3" xfId="22" applyFont="1" applyFill="1" applyBorder="1" applyAlignment="1">
      <alignment/>
    </xf>
    <xf numFmtId="0" fontId="23" fillId="0" borderId="3" xfId="0" applyFont="1" applyBorder="1" applyAlignment="1">
      <alignment horizontal="center"/>
    </xf>
    <xf numFmtId="0" fontId="4" fillId="15" borderId="3" xfId="0" applyFont="1" applyFill="1" applyBorder="1" applyAlignment="1">
      <alignment wrapText="1"/>
    </xf>
    <xf numFmtId="0" fontId="8" fillId="0" borderId="4" xfId="0" applyFont="1" applyBorder="1" applyAlignment="1">
      <alignment horizontal="center"/>
    </xf>
    <xf numFmtId="0" fontId="22" fillId="0" borderId="4" xfId="23" applyFont="1" applyBorder="1">
      <alignment/>
      <protection/>
    </xf>
    <xf numFmtId="0" fontId="3" fillId="16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5" fillId="18" borderId="0" xfId="0" applyFont="1" applyFill="1" applyAlignment="1">
      <alignment horizontal="center" vertical="center"/>
    </xf>
    <xf numFmtId="0" fontId="5" fillId="19" borderId="0" xfId="0" applyFont="1" applyFill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18" fillId="21" borderId="0" xfId="23" applyFont="1" applyFill="1" applyAlignment="1">
      <alignment horizontal="center" vertical="center"/>
      <protection/>
    </xf>
    <xf numFmtId="0" fontId="4" fillId="2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3" borderId="0" xfId="23" applyFont="1" applyFill="1" applyAlignment="1">
      <alignment horizontal="center" vertical="center"/>
      <protection/>
    </xf>
    <xf numFmtId="0" fontId="18" fillId="0" borderId="0" xfId="23" applyFont="1" applyAlignment="1">
      <alignment horizontal="center" vertical="center"/>
      <protection/>
    </xf>
    <xf numFmtId="0" fontId="4" fillId="24" borderId="0" xfId="0" applyFont="1" applyFill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16" borderId="0" xfId="0" applyFont="1" applyFill="1" applyAlignment="1">
      <alignment horizontal="right" vertical="center"/>
    </xf>
    <xf numFmtId="0" fontId="3" fillId="18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left" vertical="center"/>
    </xf>
    <xf numFmtId="0" fontId="3" fillId="20" borderId="0" xfId="0" applyFont="1" applyFill="1" applyAlignment="1">
      <alignment horizontal="left" vertical="center"/>
    </xf>
    <xf numFmtId="0" fontId="18" fillId="23" borderId="0" xfId="23" applyFont="1" applyFill="1" applyAlignment="1">
      <alignment horizontal="left" vertical="center"/>
      <protection/>
    </xf>
    <xf numFmtId="0" fontId="18" fillId="21" borderId="0" xfId="23" applyFont="1" applyFill="1" applyAlignment="1">
      <alignment horizontal="left" vertical="center"/>
      <protection/>
    </xf>
    <xf numFmtId="0" fontId="8" fillId="0" borderId="5" xfId="0" applyFont="1" applyBorder="1"/>
    <xf numFmtId="0" fontId="12" fillId="0" borderId="5" xfId="23" applyFont="1" applyBorder="1" applyAlignment="1">
      <alignment wrapText="1"/>
      <protection/>
    </xf>
    <xf numFmtId="0" fontId="22" fillId="0" borderId="5" xfId="20" applyFont="1" applyFill="1" applyBorder="1" applyAlignment="1">
      <alignment vertical="center"/>
    </xf>
    <xf numFmtId="0" fontId="13" fillId="0" borderId="5" xfId="20" applyFont="1" applyFill="1" applyBorder="1" applyAlignment="1">
      <alignment vertic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11" fillId="0" borderId="5" xfId="25" applyFont="1" applyBorder="1" applyAlignment="1">
      <alignment horizontal="center"/>
      <protection/>
    </xf>
    <xf numFmtId="0" fontId="0" fillId="0" borderId="6" xfId="0" applyBorder="1" applyAlignment="1">
      <alignment horizontal="left" vertical="center" wrapText="1"/>
    </xf>
    <xf numFmtId="0" fontId="0" fillId="22" borderId="3" xfId="0" applyFill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8" fillId="22" borderId="3" xfId="0" applyFont="1" applyFill="1" applyBorder="1" applyAlignment="1">
      <alignment horizontal="center" wrapText="1"/>
    </xf>
    <xf numFmtId="0" fontId="14" fillId="2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4" fillId="15" borderId="3" xfId="0" applyFont="1" applyFill="1" applyBorder="1" applyAlignment="1">
      <alignment horizontal="center" wrapText="1"/>
    </xf>
    <xf numFmtId="0" fontId="26" fillId="0" borderId="6" xfId="0" applyFont="1" applyBorder="1" applyAlignment="1">
      <alignment wrapText="1"/>
    </xf>
    <xf numFmtId="49" fontId="0" fillId="22" borderId="3" xfId="0" applyNumberForma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13" fillId="0" borderId="4" xfId="23" applyFont="1" applyBorder="1">
      <alignment/>
      <protection/>
    </xf>
    <xf numFmtId="0" fontId="27" fillId="0" borderId="3" xfId="22" applyFont="1" applyFill="1" applyBorder="1" applyAlignment="1">
      <alignment/>
    </xf>
    <xf numFmtId="0" fontId="27" fillId="0" borderId="4" xfId="23" applyFont="1" applyBorder="1">
      <alignment/>
      <protection/>
    </xf>
    <xf numFmtId="0" fontId="28" fillId="0" borderId="3" xfId="20" applyFont="1" applyFill="1" applyBorder="1" applyAlignment="1">
      <alignment horizontal="center"/>
    </xf>
    <xf numFmtId="0" fontId="27" fillId="0" borderId="3" xfId="25" applyFont="1" applyBorder="1">
      <alignment/>
      <protection/>
    </xf>
    <xf numFmtId="0" fontId="27" fillId="0" borderId="3" xfId="20" applyFont="1" applyFill="1" applyBorder="1" applyAlignment="1">
      <alignment horizontal="center"/>
    </xf>
    <xf numFmtId="0" fontId="27" fillId="0" borderId="3" xfId="22" applyFont="1" applyFill="1" applyBorder="1" applyAlignment="1">
      <alignment horizontal="center"/>
    </xf>
    <xf numFmtId="0" fontId="27" fillId="0" borderId="5" xfId="20" applyFont="1" applyFill="1" applyBorder="1" applyAlignment="1">
      <alignment vertical="center"/>
    </xf>
    <xf numFmtId="0" fontId="27" fillId="0" borderId="3" xfId="0" applyFont="1" applyBorder="1" applyAlignment="1">
      <alignment horizontal="center"/>
    </xf>
    <xf numFmtId="0" fontId="28" fillId="0" borderId="5" xfId="20" applyFont="1" applyFill="1" applyBorder="1" applyAlignment="1">
      <alignment vertical="center"/>
    </xf>
    <xf numFmtId="0" fontId="22" fillId="0" borderId="3" xfId="0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27" fillId="0" borderId="3" xfId="22" applyNumberFormat="1" applyFont="1" applyFill="1" applyBorder="1" applyAlignment="1">
      <alignment/>
    </xf>
    <xf numFmtId="0" fontId="29" fillId="0" borderId="4" xfId="25" applyFont="1" applyBorder="1" applyAlignment="1">
      <alignment horizontal="center"/>
      <protection/>
    </xf>
    <xf numFmtId="0" fontId="29" fillId="0" borderId="5" xfId="25" applyFont="1" applyBorder="1" applyAlignment="1">
      <alignment horizontal="center"/>
      <protection/>
    </xf>
    <xf numFmtId="0" fontId="23" fillId="0" borderId="4" xfId="23" applyFont="1" applyBorder="1" applyAlignment="1">
      <alignment wrapText="1"/>
      <protection/>
    </xf>
    <xf numFmtId="0" fontId="29" fillId="0" borderId="4" xfId="25" applyFont="1" applyBorder="1">
      <alignment/>
      <protection/>
    </xf>
    <xf numFmtId="0" fontId="23" fillId="0" borderId="3" xfId="0" applyFont="1" applyBorder="1"/>
    <xf numFmtId="0" fontId="23" fillId="0" borderId="4" xfId="0" applyFont="1" applyBorder="1" applyAlignment="1">
      <alignment horizontal="center"/>
    </xf>
    <xf numFmtId="0" fontId="23" fillId="0" borderId="4" xfId="0" applyFont="1" applyBorder="1"/>
    <xf numFmtId="0" fontId="23" fillId="0" borderId="5" xfId="0" applyFont="1" applyBorder="1"/>
    <xf numFmtId="0" fontId="23" fillId="0" borderId="4" xfId="25" applyFont="1" applyBorder="1">
      <alignment/>
      <protection/>
    </xf>
    <xf numFmtId="0" fontId="23" fillId="0" borderId="4" xfId="23" applyFont="1" applyBorder="1" applyAlignment="1">
      <alignment horizontal="center"/>
      <protection/>
    </xf>
    <xf numFmtId="0" fontId="23" fillId="0" borderId="5" xfId="0" applyFont="1" applyBorder="1" applyAlignment="1">
      <alignment horizontal="center"/>
    </xf>
    <xf numFmtId="0" fontId="30" fillId="0" borderId="4" xfId="21" applyFont="1" applyFill="1" applyBorder="1" applyAlignment="1">
      <alignment horizontal="center" wrapText="1"/>
    </xf>
    <xf numFmtId="0" fontId="30" fillId="0" borderId="4" xfId="20" applyFont="1" applyFill="1" applyBorder="1" applyAlignment="1">
      <alignment horizontal="center"/>
    </xf>
    <xf numFmtId="0" fontId="24" fillId="0" borderId="5" xfId="0" applyFont="1" applyBorder="1"/>
    <xf numFmtId="0" fontId="23" fillId="0" borderId="4" xfId="20" applyFont="1" applyFill="1" applyBorder="1" applyAlignment="1">
      <alignment horizontal="center"/>
    </xf>
    <xf numFmtId="0" fontId="23" fillId="0" borderId="4" xfId="22" applyFont="1" applyFill="1" applyBorder="1" applyAlignment="1">
      <alignment horizontal="center"/>
    </xf>
    <xf numFmtId="0" fontId="23" fillId="0" borderId="5" xfId="20" applyFont="1" applyFill="1" applyBorder="1" applyAlignment="1">
      <alignment vertical="center"/>
    </xf>
    <xf numFmtId="0" fontId="23" fillId="0" borderId="4" xfId="22" applyFont="1" applyFill="1" applyBorder="1" applyAlignment="1">
      <alignment/>
    </xf>
    <xf numFmtId="0" fontId="23" fillId="0" borderId="4" xfId="23" applyFont="1" applyBorder="1">
      <alignment/>
      <protection/>
    </xf>
    <xf numFmtId="0" fontId="29" fillId="0" borderId="4" xfId="25" applyFont="1" applyBorder="1" applyAlignment="1">
      <alignment horizontal="right"/>
      <protection/>
    </xf>
    <xf numFmtId="0" fontId="29" fillId="0" borderId="3" xfId="25" applyFont="1" applyBorder="1" applyAlignment="1">
      <alignment horizontal="center"/>
      <protection/>
    </xf>
    <xf numFmtId="0" fontId="23" fillId="0" borderId="3" xfId="23" applyFont="1" applyBorder="1" applyAlignment="1">
      <alignment wrapText="1"/>
      <protection/>
    </xf>
    <xf numFmtId="0" fontId="29" fillId="0" borderId="3" xfId="25" applyFont="1" applyBorder="1">
      <alignment/>
      <protection/>
    </xf>
    <xf numFmtId="0" fontId="23" fillId="0" borderId="3" xfId="25" applyFont="1" applyBorder="1">
      <alignment/>
      <protection/>
    </xf>
    <xf numFmtId="0" fontId="23" fillId="0" borderId="3" xfId="23" applyFont="1" applyBorder="1" applyAlignment="1">
      <alignment horizontal="center"/>
      <protection/>
    </xf>
    <xf numFmtId="0" fontId="30" fillId="0" borderId="3" xfId="21" applyFont="1" applyFill="1" applyBorder="1" applyAlignment="1">
      <alignment horizontal="center" wrapText="1"/>
    </xf>
    <xf numFmtId="0" fontId="30" fillId="0" borderId="3" xfId="20" applyFont="1" applyFill="1" applyBorder="1" applyAlignment="1">
      <alignment horizontal="center"/>
    </xf>
    <xf numFmtId="0" fontId="30" fillId="26" borderId="3" xfId="20" applyFont="1" applyFill="1" applyBorder="1" applyAlignment="1">
      <alignment horizontal="center"/>
    </xf>
    <xf numFmtId="0" fontId="23" fillId="0" borderId="3" xfId="20" applyFont="1" applyFill="1" applyBorder="1" applyAlignment="1">
      <alignment horizontal="center"/>
    </xf>
    <xf numFmtId="0" fontId="23" fillId="0" borderId="3" xfId="22" applyFont="1" applyFill="1" applyBorder="1" applyAlignment="1">
      <alignment horizontal="center"/>
    </xf>
    <xf numFmtId="0" fontId="30" fillId="0" borderId="5" xfId="20" applyFont="1" applyFill="1" applyBorder="1" applyAlignment="1">
      <alignment vertical="center"/>
    </xf>
    <xf numFmtId="0" fontId="29" fillId="0" borderId="3" xfId="25" applyFont="1" applyBorder="1" applyAlignment="1">
      <alignment horizontal="right"/>
      <protection/>
    </xf>
    <xf numFmtId="0" fontId="23" fillId="0" borderId="5" xfId="23" applyFont="1" applyBorder="1" applyAlignment="1">
      <alignment wrapText="1"/>
      <protection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23" applyFont="1" applyAlignment="1">
      <alignment wrapText="1"/>
      <protection/>
    </xf>
    <xf numFmtId="0" fontId="24" fillId="0" borderId="0" xfId="0" applyFont="1"/>
    <xf numFmtId="0" fontId="20" fillId="0" borderId="3" xfId="25" applyFont="1" applyBorder="1" applyAlignment="1">
      <alignment horizontal="center"/>
      <protection/>
    </xf>
    <xf numFmtId="0" fontId="20" fillId="0" borderId="5" xfId="25" applyFont="1" applyBorder="1" applyAlignment="1">
      <alignment horizontal="center"/>
      <protection/>
    </xf>
    <xf numFmtId="0" fontId="22" fillId="0" borderId="3" xfId="23" applyFont="1" applyBorder="1" applyAlignment="1">
      <alignment wrapText="1"/>
      <protection/>
    </xf>
    <xf numFmtId="0" fontId="20" fillId="0" borderId="3" xfId="25" applyFont="1" applyBorder="1">
      <alignment/>
      <protection/>
    </xf>
    <xf numFmtId="0" fontId="22" fillId="0" borderId="3" xfId="0" applyFont="1" applyBorder="1"/>
    <xf numFmtId="0" fontId="22" fillId="0" borderId="5" xfId="0" applyFont="1" applyBorder="1"/>
    <xf numFmtId="0" fontId="22" fillId="0" borderId="3" xfId="23" applyFont="1" applyBorder="1" applyAlignment="1">
      <alignment horizontal="center"/>
      <protection/>
    </xf>
    <xf numFmtId="0" fontId="22" fillId="0" borderId="5" xfId="0" applyFont="1" applyBorder="1" applyAlignment="1">
      <alignment horizontal="center"/>
    </xf>
    <xf numFmtId="0" fontId="20" fillId="0" borderId="3" xfId="25" applyFont="1" applyBorder="1" applyAlignment="1">
      <alignment horizontal="right"/>
      <protection/>
    </xf>
    <xf numFmtId="0" fontId="13" fillId="0" borderId="3" xfId="20" applyFont="1" applyFill="1" applyBorder="1" applyAlignment="1">
      <alignment horizontal="center"/>
    </xf>
    <xf numFmtId="0" fontId="25" fillId="0" borderId="5" xfId="0" applyFont="1" applyBorder="1"/>
    <xf numFmtId="0" fontId="11" fillId="0" borderId="4" xfId="25" applyFont="1" applyBorder="1">
      <alignment/>
      <protection/>
    </xf>
    <xf numFmtId="0" fontId="20" fillId="0" borderId="4" xfId="25" applyFont="1" applyBorder="1">
      <alignment/>
      <protection/>
    </xf>
    <xf numFmtId="0" fontId="3" fillId="27" borderId="0" xfId="24" applyFont="1" applyFill="1" applyAlignment="1">
      <alignment horizontal="center" vertical="center" wrapText="1"/>
      <protection/>
    </xf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Output" xfId="20"/>
    <cellStyle name="Check Cell" xfId="21"/>
    <cellStyle name="20% - Accent2" xfId="22"/>
    <cellStyle name="Normal_Sheet1" xfId="23"/>
    <cellStyle name="Normal 2" xfId="24"/>
    <cellStyle name="Normal_Access Export Results Table" xfId="25"/>
  </cellStyles>
  <dxfs count="7"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  <dxf>
      <font>
        <color theme="0" tint="-0.14996"/>
      </font>
      <fill>
        <patternFill>
          <fgColor theme="0"/>
          <bgColor theme="1" tint="0.049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58"/>
  <sheetViews>
    <sheetView tabSelected="1" view="pageBreakPreview" zoomScale="70" zoomScaleNormal="70" zoomScaleSheetLayoutView="70" workbookViewId="0" topLeftCell="A1">
      <selection pane="topLeft" activeCell="E28" sqref="E28"/>
    </sheetView>
  </sheetViews>
  <sheetFormatPr defaultColWidth="9.14428571428571" defaultRowHeight="15"/>
  <cols>
    <col min="1" max="2" width="12.1428571428571" customWidth="1"/>
    <col min="3" max="3" width="1.71428571428571" customWidth="1"/>
    <col min="4" max="4" width="12.1428571428571" customWidth="1"/>
    <col min="5" max="5" width="27.1428571428571" bestFit="1" customWidth="1"/>
    <col min="6" max="6" width="12.1428571428571" customWidth="1"/>
    <col min="7" max="7" width="48.4285714285714" bestFit="1" customWidth="1"/>
    <col min="8" max="8" width="15.4285714285714" customWidth="1"/>
    <col min="9" max="9" width="12.1428571428571" customWidth="1"/>
    <col min="10" max="10" width="1.71428571428571" customWidth="1"/>
    <col min="11" max="11" width="19.7142857142857" bestFit="1" customWidth="1"/>
    <col min="12" max="12" width="24.4285714285714" customWidth="1"/>
    <col min="13" max="16" width="12.1428571428571" customWidth="1"/>
    <col min="17" max="17" width="1.71428571428571" customWidth="1"/>
    <col min="18" max="18" width="16.4285714285714" bestFit="1" customWidth="1"/>
    <col min="19" max="19" width="11.4285714285714" bestFit="1" customWidth="1"/>
    <col min="20" max="20" width="16.4285714285714" bestFit="1" customWidth="1"/>
    <col min="21" max="21" width="1.71428571428571" customWidth="1"/>
    <col min="22" max="22" width="16.2857142857143" bestFit="1" customWidth="1"/>
    <col min="23" max="23" width="20.1428571428571" bestFit="1" customWidth="1"/>
    <col min="24" max="24" width="23.2857142857143" bestFit="1" customWidth="1"/>
    <col min="25" max="25" width="16.4285714285714" bestFit="1" customWidth="1"/>
    <col min="26" max="26" width="18.2857142857143" bestFit="1" customWidth="1"/>
    <col min="27" max="27" width="25.4285714285714" bestFit="1" customWidth="1"/>
    <col min="28" max="28" width="1.71428571428571" customWidth="1"/>
    <col min="29" max="29" width="17.7142857142857" style="5" customWidth="1"/>
    <col min="30" max="30" width="17.7142857142857" customWidth="1"/>
    <col min="31" max="31" width="16" customWidth="1"/>
    <col min="32" max="32" width="18.8571428571429" customWidth="1"/>
    <col min="33" max="33" width="21" customWidth="1"/>
    <col min="34" max="34" width="15.2857142857143" customWidth="1"/>
    <col min="35" max="35" width="16.8571428571429" customWidth="1"/>
    <col min="36" max="36" width="16.4285714285714" customWidth="1"/>
    <col min="37" max="37" width="1.71428571428571" customWidth="1"/>
    <col min="38" max="38" width="25.4285714285714" style="5" bestFit="1" customWidth="1"/>
    <col min="39" max="39" width="30.1428571428571" bestFit="1" customWidth="1"/>
    <col min="40" max="40" width="29.2857142857143" bestFit="1" customWidth="1"/>
    <col min="41" max="41" width="23.4285714285714" bestFit="1" customWidth="1"/>
    <col min="42" max="42" width="1.71428571428571" customWidth="1"/>
    <col min="43" max="43" width="21.7142857142857" bestFit="1" customWidth="1"/>
    <col min="44" max="44" width="87.8571428571429" bestFit="1" customWidth="1"/>
    <col min="45" max="45" width="22.8571428571429" customWidth="1"/>
  </cols>
  <sheetData>
    <row r="1" spans="1:2" ht="15">
      <c r="A1" s="20" t="s">
        <v>50</v>
      </c>
      <c r="B1" t="s">
        <v>127</v>
      </c>
    </row>
    <row r="2" spans="1:2" ht="15">
      <c r="A2" s="20" t="s">
        <v>260</v>
      </c>
      <c r="B2" t="s">
        <v>12</v>
      </c>
    </row>
    <row r="3" spans="1:1" ht="15">
      <c r="A3" t="s">
        <v>261</v>
      </c>
    </row>
    <row r="4" spans="1:1" ht="15">
      <c r="A4" t="s">
        <v>262</v>
      </c>
    </row>
    <row r="5" spans="1:1" ht="15">
      <c r="A5" s="20"/>
    </row>
    <row r="6" spans="1:44" s="59" customFormat="1" ht="17.25" customHeight="1">
      <c r="A6" s="65" t="s">
        <v>37</v>
      </c>
      <c r="B6" s="51"/>
      <c r="C6" s="30"/>
      <c r="D6" s="52"/>
      <c r="E6" s="52"/>
      <c r="F6" s="52"/>
      <c r="G6" s="52" t="s">
        <v>28</v>
      </c>
      <c r="H6" s="52"/>
      <c r="I6" s="52"/>
      <c r="J6" s="30"/>
      <c r="K6" s="53"/>
      <c r="L6" s="53"/>
      <c r="M6" s="66" t="s">
        <v>27</v>
      </c>
      <c r="N6" s="53"/>
      <c r="O6" s="53"/>
      <c r="P6" s="53"/>
      <c r="Q6" s="58"/>
      <c r="R6" s="67" t="s">
        <v>24</v>
      </c>
      <c r="S6" s="54"/>
      <c r="T6" s="54"/>
      <c r="V6" s="55"/>
      <c r="W6" s="68"/>
      <c r="X6" s="68" t="s">
        <v>29</v>
      </c>
      <c r="Y6" s="55"/>
      <c r="Z6" s="55"/>
      <c r="AA6" s="55"/>
      <c r="AC6" s="69"/>
      <c r="AD6" s="69" t="s">
        <v>35</v>
      </c>
      <c r="AE6" s="69"/>
      <c r="AF6" s="60"/>
      <c r="AG6" s="60"/>
      <c r="AH6" s="60"/>
      <c r="AI6" s="60"/>
      <c r="AJ6" s="60"/>
      <c r="AK6" s="61"/>
      <c r="AL6" s="70"/>
      <c r="AM6" s="70" t="s">
        <v>47</v>
      </c>
      <c r="AN6" s="56"/>
      <c r="AO6" s="56"/>
      <c r="AQ6" s="57" t="s">
        <v>36</v>
      </c>
      <c r="AR6" s="57" t="s">
        <v>173</v>
      </c>
    </row>
    <row r="7" spans="1:44" s="59" customFormat="1" ht="15">
      <c r="A7" s="51"/>
      <c r="B7" s="51"/>
      <c r="C7" s="30"/>
      <c r="D7" s="52"/>
      <c r="E7" s="52"/>
      <c r="F7" s="52"/>
      <c r="G7" s="52"/>
      <c r="H7" s="52"/>
      <c r="I7" s="52"/>
      <c r="J7" s="30"/>
      <c r="K7" s="53"/>
      <c r="L7" s="53"/>
      <c r="M7" s="53"/>
      <c r="N7" s="53"/>
      <c r="O7" s="53"/>
      <c r="P7" s="53"/>
      <c r="R7" s="54"/>
      <c r="S7" s="54"/>
      <c r="T7" s="54"/>
      <c r="V7" s="55"/>
      <c r="W7" s="55"/>
      <c r="X7" s="55"/>
      <c r="Y7" s="55"/>
      <c r="Z7" s="55"/>
      <c r="AA7" s="55"/>
      <c r="AC7" s="62" t="s">
        <v>43</v>
      </c>
      <c r="AD7" s="62"/>
      <c r="AE7" s="63" t="s">
        <v>44</v>
      </c>
      <c r="AF7" s="63"/>
      <c r="AG7" s="62" t="s">
        <v>45</v>
      </c>
      <c r="AH7" s="62"/>
      <c r="AI7" s="63" t="s">
        <v>46</v>
      </c>
      <c r="AJ7" s="63"/>
      <c r="AK7" s="64"/>
      <c r="AL7" s="56"/>
      <c r="AM7" s="56"/>
      <c r="AN7" s="56"/>
      <c r="AO7" s="56"/>
      <c r="AQ7" s="57"/>
      <c r="AR7" s="57"/>
    </row>
    <row r="8" spans="1:97" s="9" customFormat="1" ht="73.5" customHeight="1">
      <c r="A8" s="23" t="s">
        <v>38</v>
      </c>
      <c r="B8" s="23" t="s">
        <v>0</v>
      </c>
      <c r="C8" s="25"/>
      <c r="D8" s="6" t="s">
        <v>1</v>
      </c>
      <c r="E8" s="6" t="s">
        <v>2</v>
      </c>
      <c r="F8" s="6" t="s">
        <v>3</v>
      </c>
      <c r="G8" s="6" t="s">
        <v>128</v>
      </c>
      <c r="H8" s="6" t="s">
        <v>7</v>
      </c>
      <c r="I8" s="6" t="s">
        <v>10</v>
      </c>
      <c r="J8" s="1"/>
      <c r="K8" s="7" t="s">
        <v>5</v>
      </c>
      <c r="L8" s="7" t="s">
        <v>23</v>
      </c>
      <c r="M8" s="7" t="s">
        <v>4</v>
      </c>
      <c r="N8" s="7" t="s">
        <v>8</v>
      </c>
      <c r="O8" s="7" t="s">
        <v>9</v>
      </c>
      <c r="P8" s="7" t="s">
        <v>6</v>
      </c>
      <c r="Q8" s="1"/>
      <c r="R8" s="8" t="s">
        <v>25</v>
      </c>
      <c r="S8" s="8" t="s">
        <v>11</v>
      </c>
      <c r="T8" s="4" t="s">
        <v>26</v>
      </c>
      <c r="V8" s="10" t="s">
        <v>54</v>
      </c>
      <c r="W8" s="11" t="s">
        <v>32</v>
      </c>
      <c r="X8" s="11" t="s">
        <v>33</v>
      </c>
      <c r="Y8" s="12" t="s">
        <v>55</v>
      </c>
      <c r="Z8" s="13" t="s">
        <v>31</v>
      </c>
      <c r="AA8" s="14" t="s">
        <v>34</v>
      </c>
      <c r="AB8" s="15"/>
      <c r="AC8" s="16" t="s">
        <v>59</v>
      </c>
      <c r="AD8" s="17" t="s">
        <v>129</v>
      </c>
      <c r="AE8" s="16" t="s">
        <v>60</v>
      </c>
      <c r="AF8" s="17" t="s">
        <v>30</v>
      </c>
      <c r="AG8" s="3" t="s">
        <v>61</v>
      </c>
      <c r="AH8" s="24" t="s">
        <v>40</v>
      </c>
      <c r="AI8" s="3" t="s">
        <v>62</v>
      </c>
      <c r="AJ8" s="24" t="s">
        <v>39</v>
      </c>
      <c r="AK8" s="26"/>
      <c r="AL8" s="14" t="s">
        <v>34</v>
      </c>
      <c r="AM8" s="27" t="s">
        <v>63</v>
      </c>
      <c r="AN8" s="28" t="s">
        <v>41</v>
      </c>
      <c r="AO8" s="29" t="s">
        <v>42</v>
      </c>
      <c r="AQ8" s="57"/>
      <c r="AR8" s="57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</row>
    <row r="9" spans="1:97" ht="15">
      <c r="A9" s="101" t="s">
        <v>81</v>
      </c>
      <c r="B9" s="101">
        <v>757</v>
      </c>
      <c r="C9" s="102"/>
      <c r="D9" s="103" t="s">
        <v>12</v>
      </c>
      <c r="E9" s="104" t="s">
        <v>82</v>
      </c>
      <c r="F9" s="105" t="s">
        <v>136</v>
      </c>
      <c r="G9" s="106" t="s">
        <v>83</v>
      </c>
      <c r="H9" s="106" t="s">
        <v>52</v>
      </c>
      <c r="I9" s="107" t="s">
        <v>71</v>
      </c>
      <c r="J9" s="108"/>
      <c r="K9" s="107" t="s">
        <v>65</v>
      </c>
      <c r="L9" s="109" t="s">
        <v>53</v>
      </c>
      <c r="M9" s="110" t="s">
        <v>20</v>
      </c>
      <c r="N9" s="106">
        <v>8</v>
      </c>
      <c r="O9" s="106" t="s">
        <v>15</v>
      </c>
      <c r="P9" s="106" t="s">
        <v>14</v>
      </c>
      <c r="Q9" s="111"/>
      <c r="R9" s="106" t="s">
        <v>16</v>
      </c>
      <c r="S9" s="106" t="s">
        <v>16</v>
      </c>
      <c r="T9" s="120">
        <v>382113</v>
      </c>
      <c r="U9" s="107"/>
      <c r="V9" s="112" t="str">
        <f t="shared" si="0" ref="V9:V56">M9</f>
        <v>LC50</v>
      </c>
      <c r="W9" s="47">
        <f>VLOOKUP(V9,'Conversion factors'!$B$2:$C$10,2,FALSE)</f>
        <v>5</v>
      </c>
      <c r="X9" s="106">
        <f t="shared" si="1" ref="X9:X56">T9/W9</f>
        <v>76422.600000000006</v>
      </c>
      <c r="Y9" s="113" t="str">
        <f t="shared" si="2" ref="Y9:Y46">P9</f>
        <v>Chronic</v>
      </c>
      <c r="Z9" s="106">
        <f>VLOOKUP(Y9,'Conversion factors'!$B$12:$C$13,2,FALSE)</f>
        <v>1</v>
      </c>
      <c r="AA9" s="106">
        <f t="shared" si="3" ref="AA9:AA56">X9/Z9</f>
        <v>76422.600000000006</v>
      </c>
      <c r="AB9" s="114"/>
      <c r="AC9" s="112" t="str">
        <f t="shared" si="4" ref="AC9:AC56">M9</f>
        <v>LC50</v>
      </c>
      <c r="AD9" s="113" t="s">
        <v>17</v>
      </c>
      <c r="AE9" s="113" t="str">
        <f t="shared" si="5" ref="AE9:AE56">P9</f>
        <v>Chronic</v>
      </c>
      <c r="AF9" s="113" t="s">
        <v>66</v>
      </c>
      <c r="AG9" s="109" t="str">
        <f t="shared" si="6" ref="AG9:AG56">L9</f>
        <v>Mortality</v>
      </c>
      <c r="AH9" s="115" t="s">
        <v>15</v>
      </c>
      <c r="AI9" s="116">
        <f t="shared" si="7" ref="AI9:AI56">N9</f>
        <v>8</v>
      </c>
      <c r="AJ9" s="115" t="s">
        <v>114</v>
      </c>
      <c r="AK9" s="117"/>
      <c r="AL9" s="106">
        <f t="shared" si="8" ref="AL9:AL56">AA9</f>
        <v>76422.600000000006</v>
      </c>
      <c r="AM9" s="118">
        <f>AL9</f>
        <v>76422.600000000006</v>
      </c>
      <c r="AN9" s="119">
        <f>AM9</f>
        <v>76422.600000000006</v>
      </c>
      <c r="AO9" s="119">
        <f>AN9</f>
        <v>76422.600000000006</v>
      </c>
      <c r="AP9" s="72" t="s">
        <v>18</v>
      </c>
      <c r="AQ9" s="149" t="s">
        <v>125</v>
      </c>
      <c r="AR9" s="149" t="s">
        <v>250</v>
      </c>
      <c r="AS9" s="2"/>
      <c r="AT9" s="22"/>
      <c r="AU9" s="22"/>
      <c r="AV9" s="21" t="s">
        <v>18</v>
      </c>
      <c r="AW9" s="21" t="s">
        <v>18</v>
      </c>
      <c r="AX9" s="21" t="s">
        <v>18</v>
      </c>
      <c r="AY9" s="21" t="s">
        <v>18</v>
      </c>
      <c r="AZ9" s="21" t="s">
        <v>18</v>
      </c>
      <c r="BA9" s="21" t="s">
        <v>18</v>
      </c>
      <c r="BB9" s="21" t="s">
        <v>18</v>
      </c>
      <c r="BC9" s="21" t="s">
        <v>18</v>
      </c>
      <c r="BD9" s="21" t="s">
        <v>18</v>
      </c>
      <c r="BE9" s="21" t="s">
        <v>18</v>
      </c>
      <c r="BF9" s="21" t="s">
        <v>18</v>
      </c>
      <c r="BG9" s="21" t="s">
        <v>18</v>
      </c>
      <c r="BH9" s="21" t="s">
        <v>18</v>
      </c>
      <c r="BI9" s="21" t="s">
        <v>18</v>
      </c>
      <c r="BJ9" s="21" t="s">
        <v>18</v>
      </c>
      <c r="BK9" s="21" t="s">
        <v>18</v>
      </c>
      <c r="BL9" s="21" t="s">
        <v>18</v>
      </c>
      <c r="BM9" s="21" t="s">
        <v>18</v>
      </c>
      <c r="BN9" s="21" t="s">
        <v>18</v>
      </c>
      <c r="BO9" s="21" t="s">
        <v>18</v>
      </c>
      <c r="BP9" s="21" t="s">
        <v>18</v>
      </c>
      <c r="BQ9" s="21" t="s">
        <v>18</v>
      </c>
      <c r="BR9" s="21" t="s">
        <v>18</v>
      </c>
      <c r="BS9" s="21" t="s">
        <v>18</v>
      </c>
      <c r="BT9" s="21" t="s">
        <v>18</v>
      </c>
      <c r="BU9" s="21" t="s">
        <v>18</v>
      </c>
      <c r="BV9" s="21" t="s">
        <v>18</v>
      </c>
      <c r="BW9" s="21" t="s">
        <v>18</v>
      </c>
      <c r="BX9" s="21" t="s">
        <v>18</v>
      </c>
      <c r="BY9" s="21" t="s">
        <v>18</v>
      </c>
      <c r="BZ9" s="21" t="s">
        <v>18</v>
      </c>
      <c r="CA9" s="21" t="s">
        <v>18</v>
      </c>
      <c r="CB9" s="21" t="s">
        <v>18</v>
      </c>
      <c r="CC9" s="21" t="s">
        <v>18</v>
      </c>
      <c r="CD9" s="21" t="s">
        <v>18</v>
      </c>
      <c r="CE9" s="21" t="s">
        <v>18</v>
      </c>
      <c r="CF9" s="21" t="s">
        <v>18</v>
      </c>
      <c r="CG9" s="21" t="s">
        <v>18</v>
      </c>
      <c r="CH9" s="21" t="s">
        <v>18</v>
      </c>
      <c r="CI9" s="21" t="s">
        <v>18</v>
      </c>
      <c r="CJ9" s="21" t="s">
        <v>18</v>
      </c>
      <c r="CK9" s="21" t="s">
        <v>18</v>
      </c>
      <c r="CL9" s="21" t="s">
        <v>18</v>
      </c>
      <c r="CM9" s="21" t="s">
        <v>18</v>
      </c>
      <c r="CN9" s="21" t="s">
        <v>18</v>
      </c>
      <c r="CO9" s="21" t="s">
        <v>18</v>
      </c>
      <c r="CP9" s="21" t="s">
        <v>18</v>
      </c>
      <c r="CQ9" s="21" t="s">
        <v>18</v>
      </c>
      <c r="CR9" s="22"/>
      <c r="CS9" s="22"/>
    </row>
    <row r="10" spans="1:45" ht="15">
      <c r="A10" s="121" t="s">
        <v>85</v>
      </c>
      <c r="B10" s="121">
        <v>386</v>
      </c>
      <c r="C10" s="102"/>
      <c r="D10" s="122" t="s">
        <v>12</v>
      </c>
      <c r="E10" s="123" t="s">
        <v>86</v>
      </c>
      <c r="F10" s="105" t="s">
        <v>136</v>
      </c>
      <c r="G10" s="47" t="s">
        <v>87</v>
      </c>
      <c r="H10" s="47" t="s">
        <v>52</v>
      </c>
      <c r="I10" s="105" t="s">
        <v>80</v>
      </c>
      <c r="J10" s="108"/>
      <c r="K10" s="105" t="s">
        <v>65</v>
      </c>
      <c r="L10" s="124" t="s">
        <v>53</v>
      </c>
      <c r="M10" s="125" t="s">
        <v>20</v>
      </c>
      <c r="N10" s="47">
        <v>4</v>
      </c>
      <c r="O10" s="47" t="s">
        <v>15</v>
      </c>
      <c r="P10" s="47" t="s">
        <v>49</v>
      </c>
      <c r="Q10" s="111"/>
      <c r="R10" s="47" t="s">
        <v>16</v>
      </c>
      <c r="S10" s="47" t="s">
        <v>16</v>
      </c>
      <c r="T10" s="132">
        <v>1400</v>
      </c>
      <c r="U10" s="105"/>
      <c r="V10" s="126" t="str">
        <f t="shared" si="0"/>
        <v>LC50</v>
      </c>
      <c r="W10" s="47">
        <f>VLOOKUP(V10,'Conversion factors'!$B$2:$C$10,2,FALSE)</f>
        <v>5</v>
      </c>
      <c r="X10" s="47">
        <f t="shared" si="1"/>
        <v>280</v>
      </c>
      <c r="Y10" s="127" t="str">
        <f t="shared" si="2"/>
        <v>Acute</v>
      </c>
      <c r="Z10" s="106">
        <f>VLOOKUP(Y10,'Conversion factors'!$B$12:$C$13,2,FALSE)</f>
        <v>2</v>
      </c>
      <c r="AA10" s="47">
        <f t="shared" si="3"/>
        <v>140</v>
      </c>
      <c r="AB10" s="114"/>
      <c r="AC10" s="126" t="str">
        <f t="shared" si="4"/>
        <v>LC50</v>
      </c>
      <c r="AD10" s="127" t="s">
        <v>17</v>
      </c>
      <c r="AE10" s="127" t="str">
        <f t="shared" si="5"/>
        <v>Acute</v>
      </c>
      <c r="AF10" s="127" t="s">
        <v>17</v>
      </c>
      <c r="AG10" s="124" t="str">
        <f t="shared" si="6"/>
        <v>Mortality</v>
      </c>
      <c r="AH10" s="129" t="s">
        <v>142</v>
      </c>
      <c r="AI10" s="130">
        <f t="shared" si="7"/>
        <v>4</v>
      </c>
      <c r="AJ10" s="129" t="s">
        <v>115</v>
      </c>
      <c r="AK10" s="117"/>
      <c r="AL10" s="47">
        <f t="shared" si="8"/>
        <v>140</v>
      </c>
      <c r="AM10" s="45">
        <f t="shared" si="9" ref="AM10:AM56">AL10</f>
        <v>140</v>
      </c>
      <c r="AN10" s="119">
        <f t="shared" si="10" ref="AN10:AO10">AM10</f>
        <v>140</v>
      </c>
      <c r="AO10" s="119">
        <f t="shared" si="10"/>
        <v>140</v>
      </c>
      <c r="AP10" s="71"/>
      <c r="AQ10" s="33" t="s">
        <v>125</v>
      </c>
      <c r="AR10" s="149" t="s">
        <v>251</v>
      </c>
      <c r="AS10" s="2"/>
    </row>
    <row r="11" spans="1:45" ht="15">
      <c r="A11" s="138" t="s">
        <v>248</v>
      </c>
      <c r="B11" s="138">
        <v>3305</v>
      </c>
      <c r="C11" s="139"/>
      <c r="D11" s="140" t="s">
        <v>12</v>
      </c>
      <c r="E11" s="141" t="s">
        <v>229</v>
      </c>
      <c r="F11" s="142" t="s">
        <v>51</v>
      </c>
      <c r="G11" s="98" t="s">
        <v>230</v>
      </c>
      <c r="H11" s="98" t="s">
        <v>52</v>
      </c>
      <c r="I11" s="142" t="s">
        <v>110</v>
      </c>
      <c r="J11" s="143"/>
      <c r="K11" s="142" t="s">
        <v>67</v>
      </c>
      <c r="L11" s="41" t="s">
        <v>67</v>
      </c>
      <c r="M11" s="144" t="s">
        <v>22</v>
      </c>
      <c r="N11" s="98">
        <v>10</v>
      </c>
      <c r="O11" s="98" t="s">
        <v>15</v>
      </c>
      <c r="P11" s="98" t="s">
        <v>14</v>
      </c>
      <c r="Q11" s="145"/>
      <c r="R11" s="98" t="s">
        <v>16</v>
      </c>
      <c r="S11" s="98" t="s">
        <v>16</v>
      </c>
      <c r="T11" s="146">
        <v>5250</v>
      </c>
      <c r="U11" s="142"/>
      <c r="V11" s="39" t="str">
        <f t="shared" si="0"/>
        <v>LOEC</v>
      </c>
      <c r="W11" s="35">
        <f>VLOOKUP(V11,'Conversion factors'!$B$2:$C$10,2,FALSE)</f>
        <v>2.50</v>
      </c>
      <c r="X11" s="35">
        <f t="shared" si="1"/>
        <v>2100</v>
      </c>
      <c r="Y11" s="40" t="str">
        <f t="shared" si="2"/>
        <v>Chronic</v>
      </c>
      <c r="Z11" s="49">
        <f>VLOOKUP(Y11,'Conversion factors'!$B$12:$C$13,2,FALSE)</f>
        <v>1</v>
      </c>
      <c r="AA11" s="35">
        <f t="shared" si="3"/>
        <v>2100</v>
      </c>
      <c r="AB11" s="148"/>
      <c r="AC11" s="39" t="str">
        <f t="shared" si="4"/>
        <v>LOEC</v>
      </c>
      <c r="AD11" s="147" t="s">
        <v>17</v>
      </c>
      <c r="AE11" s="40" t="str">
        <f t="shared" si="5"/>
        <v>Chronic</v>
      </c>
      <c r="AF11" s="147" t="s">
        <v>17</v>
      </c>
      <c r="AG11" s="41" t="str">
        <f t="shared" si="6"/>
        <v>Growth</v>
      </c>
      <c r="AH11" s="42" t="s">
        <v>231</v>
      </c>
      <c r="AI11" s="43">
        <f t="shared" si="7"/>
        <v>10</v>
      </c>
      <c r="AJ11" s="42" t="s">
        <v>232</v>
      </c>
      <c r="AK11" s="73"/>
      <c r="AL11" s="98">
        <f t="shared" si="8"/>
        <v>2100</v>
      </c>
      <c r="AM11" s="44">
        <v>2100</v>
      </c>
      <c r="AN11" s="50">
        <v>2100</v>
      </c>
      <c r="AO11" s="88">
        <v>2100</v>
      </c>
      <c r="AP11" s="143"/>
      <c r="AQ11" s="141" t="s">
        <v>125</v>
      </c>
      <c r="AR11" s="150" t="s">
        <v>259</v>
      </c>
      <c r="AS11" s="2"/>
    </row>
    <row r="12" spans="1:97" ht="15">
      <c r="A12" s="31" t="s">
        <v>91</v>
      </c>
      <c r="B12" s="31">
        <v>394</v>
      </c>
      <c r="C12" s="77"/>
      <c r="D12" s="32" t="s">
        <v>12</v>
      </c>
      <c r="E12" s="33" t="s">
        <v>94</v>
      </c>
      <c r="F12" s="34" t="s">
        <v>97</v>
      </c>
      <c r="G12" s="35" t="s">
        <v>98</v>
      </c>
      <c r="H12" s="35" t="s">
        <v>99</v>
      </c>
      <c r="I12" s="34" t="s">
        <v>100</v>
      </c>
      <c r="J12" s="71"/>
      <c r="K12" s="34" t="s">
        <v>67</v>
      </c>
      <c r="L12" s="36" t="s">
        <v>101</v>
      </c>
      <c r="M12" s="37" t="s">
        <v>21</v>
      </c>
      <c r="N12" s="35">
        <v>4</v>
      </c>
      <c r="O12" s="35" t="s">
        <v>15</v>
      </c>
      <c r="P12" s="35" t="s">
        <v>14</v>
      </c>
      <c r="Q12" s="76"/>
      <c r="R12" s="35" t="s">
        <v>16</v>
      </c>
      <c r="S12" s="35" t="s">
        <v>16</v>
      </c>
      <c r="T12" s="38">
        <v>20</v>
      </c>
      <c r="U12" s="34"/>
      <c r="V12" s="39" t="str">
        <f t="shared" si="0"/>
        <v>NOEC</v>
      </c>
      <c r="W12" s="35">
        <f>VLOOKUP(V12,'Conversion factors'!$B$2:$C$10,2,FALSE)</f>
        <v>1</v>
      </c>
      <c r="X12" s="35">
        <f t="shared" si="1"/>
        <v>20</v>
      </c>
      <c r="Y12" s="40" t="str">
        <f t="shared" si="2"/>
        <v>Chronic</v>
      </c>
      <c r="Z12" s="49">
        <f>VLOOKUP(Y12,'Conversion factors'!$B$12:$C$13,2,FALSE)</f>
        <v>1</v>
      </c>
      <c r="AA12" s="35">
        <f t="shared" si="3"/>
        <v>20</v>
      </c>
      <c r="AB12" s="75"/>
      <c r="AC12" s="39" t="str">
        <f t="shared" si="4"/>
        <v>NOEC</v>
      </c>
      <c r="AD12" s="40" t="s">
        <v>66</v>
      </c>
      <c r="AE12" s="40" t="str">
        <f t="shared" si="5"/>
        <v>Chronic</v>
      </c>
      <c r="AF12" s="40" t="s">
        <v>66</v>
      </c>
      <c r="AG12" s="41" t="str">
        <f t="shared" si="6"/>
        <v>Abundance - cell counts</v>
      </c>
      <c r="AH12" s="42" t="s">
        <v>146</v>
      </c>
      <c r="AI12" s="43">
        <f t="shared" si="7"/>
        <v>4</v>
      </c>
      <c r="AJ12" s="42" t="s">
        <v>117</v>
      </c>
      <c r="AK12" s="73"/>
      <c r="AL12" s="98">
        <f t="shared" si="8"/>
        <v>20</v>
      </c>
      <c r="AM12" s="46">
        <f t="shared" si="9"/>
        <v>20</v>
      </c>
      <c r="AN12" s="50">
        <f t="shared" si="11" ref="AN12:AO12">AM12</f>
        <v>20</v>
      </c>
      <c r="AO12" s="88">
        <f t="shared" si="11"/>
        <v>20</v>
      </c>
      <c r="AP12" s="72"/>
      <c r="AQ12" s="33" t="s">
        <v>125</v>
      </c>
      <c r="AR12" s="149"/>
      <c r="AS12" s="2"/>
      <c r="AT12" s="22"/>
      <c r="AU12" s="22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2"/>
      <c r="CS12" s="22"/>
    </row>
    <row r="13" spans="1:95" s="22" customFormat="1" ht="15">
      <c r="A13" s="31" t="s">
        <v>92</v>
      </c>
      <c r="B13" s="31">
        <v>394</v>
      </c>
      <c r="C13" s="77"/>
      <c r="D13" s="32" t="s">
        <v>12</v>
      </c>
      <c r="E13" s="33" t="s">
        <v>94</v>
      </c>
      <c r="F13" s="34" t="s">
        <v>97</v>
      </c>
      <c r="G13" s="35" t="s">
        <v>98</v>
      </c>
      <c r="H13" s="35" t="s">
        <v>99</v>
      </c>
      <c r="I13" s="34" t="s">
        <v>100</v>
      </c>
      <c r="J13" s="71"/>
      <c r="K13" s="34" t="s">
        <v>67</v>
      </c>
      <c r="L13" s="36" t="s">
        <v>101</v>
      </c>
      <c r="M13" s="37" t="s">
        <v>22</v>
      </c>
      <c r="N13" s="35">
        <v>4</v>
      </c>
      <c r="O13" s="35" t="s">
        <v>15</v>
      </c>
      <c r="P13" s="35" t="s">
        <v>14</v>
      </c>
      <c r="Q13" s="76"/>
      <c r="R13" s="35" t="s">
        <v>16</v>
      </c>
      <c r="S13" s="35" t="s">
        <v>16</v>
      </c>
      <c r="T13" s="38">
        <v>50</v>
      </c>
      <c r="U13" s="34"/>
      <c r="V13" s="39" t="str">
        <f t="shared" si="0"/>
        <v>LOEC</v>
      </c>
      <c r="W13" s="35">
        <f>VLOOKUP(V13,'Conversion factors'!$B$2:$C$10,2,FALSE)</f>
        <v>2.50</v>
      </c>
      <c r="X13" s="35">
        <f t="shared" si="1"/>
        <v>20</v>
      </c>
      <c r="Y13" s="40" t="str">
        <f t="shared" si="2"/>
        <v>Chronic</v>
      </c>
      <c r="Z13" s="49">
        <f>VLOOKUP(Y13,'Conversion factors'!$B$12:$C$13,2,FALSE)</f>
        <v>1</v>
      </c>
      <c r="AA13" s="35">
        <f t="shared" si="3"/>
        <v>20</v>
      </c>
      <c r="AB13" s="75"/>
      <c r="AC13" s="39" t="str">
        <f t="shared" si="4"/>
        <v>LOEC</v>
      </c>
      <c r="AD13" s="40" t="s">
        <v>17</v>
      </c>
      <c r="AE13" s="91" t="str">
        <f t="shared" si="5"/>
        <v>Chronic</v>
      </c>
      <c r="AF13" s="91" t="s">
        <v>66</v>
      </c>
      <c r="AG13" s="92" t="str">
        <f t="shared" si="6"/>
        <v>Abundance - cell counts</v>
      </c>
      <c r="AH13" s="93" t="s">
        <v>146</v>
      </c>
      <c r="AI13" s="94">
        <f t="shared" si="7"/>
        <v>4</v>
      </c>
      <c r="AJ13" s="93" t="s">
        <v>148</v>
      </c>
      <c r="AK13" s="73"/>
      <c r="AL13" s="47">
        <f t="shared" si="8"/>
        <v>20</v>
      </c>
      <c r="AM13" s="89">
        <f t="shared" si="9"/>
        <v>20</v>
      </c>
      <c r="AN13" s="90">
        <f t="shared" si="12" ref="AN13:AO13">AM13</f>
        <v>20</v>
      </c>
      <c r="AO13" s="90">
        <f t="shared" si="12"/>
        <v>20</v>
      </c>
      <c r="AP13" s="72"/>
      <c r="AQ13" s="33" t="s">
        <v>125</v>
      </c>
      <c r="AR13" s="149"/>
      <c r="AS13" s="2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</row>
    <row r="14" spans="1:97" ht="15">
      <c r="A14" s="31" t="s">
        <v>233</v>
      </c>
      <c r="B14" s="31">
        <v>394</v>
      </c>
      <c r="C14" s="77"/>
      <c r="D14" s="32" t="s">
        <v>12</v>
      </c>
      <c r="E14" s="33" t="s">
        <v>94</v>
      </c>
      <c r="F14" s="34" t="s">
        <v>97</v>
      </c>
      <c r="G14" s="35" t="s">
        <v>98</v>
      </c>
      <c r="H14" s="35" t="s">
        <v>99</v>
      </c>
      <c r="I14" s="34" t="s">
        <v>100</v>
      </c>
      <c r="J14" s="71"/>
      <c r="K14" s="34" t="s">
        <v>67</v>
      </c>
      <c r="L14" s="36" t="s">
        <v>101</v>
      </c>
      <c r="M14" s="37" t="s">
        <v>13</v>
      </c>
      <c r="N14" s="35">
        <v>4</v>
      </c>
      <c r="O14" s="35" t="s">
        <v>15</v>
      </c>
      <c r="P14" s="35" t="s">
        <v>14</v>
      </c>
      <c r="Q14" s="76"/>
      <c r="R14" s="35" t="s">
        <v>16</v>
      </c>
      <c r="S14" s="35" t="s">
        <v>16</v>
      </c>
      <c r="T14" s="38">
        <v>540</v>
      </c>
      <c r="U14" s="34"/>
      <c r="V14" s="39" t="str">
        <f t="shared" si="0"/>
        <v>EC50</v>
      </c>
      <c r="W14" s="35">
        <f>VLOOKUP(V14,'Conversion factors'!$B$2:$C$10,2,FALSE)</f>
        <v>5</v>
      </c>
      <c r="X14" s="35">
        <f t="shared" si="1"/>
        <v>108</v>
      </c>
      <c r="Y14" s="40" t="str">
        <f t="shared" si="2"/>
        <v>Chronic</v>
      </c>
      <c r="Z14" s="49">
        <f>VLOOKUP(Y14,'Conversion factors'!$B$12:$C$13,2,FALSE)</f>
        <v>1</v>
      </c>
      <c r="AA14" s="35">
        <f t="shared" si="3"/>
        <v>108</v>
      </c>
      <c r="AB14" s="75"/>
      <c r="AC14" s="39" t="str">
        <f t="shared" si="4"/>
        <v>EC50</v>
      </c>
      <c r="AD14" s="40" t="s">
        <v>17</v>
      </c>
      <c r="AE14" s="91" t="str">
        <f t="shared" si="5"/>
        <v>Chronic</v>
      </c>
      <c r="AF14" s="91" t="s">
        <v>66</v>
      </c>
      <c r="AG14" s="92" t="str">
        <f t="shared" si="6"/>
        <v>Abundance - cell counts</v>
      </c>
      <c r="AH14" s="93" t="s">
        <v>146</v>
      </c>
      <c r="AI14" s="94">
        <f t="shared" si="7"/>
        <v>4</v>
      </c>
      <c r="AJ14" s="93" t="s">
        <v>149</v>
      </c>
      <c r="AK14" s="73"/>
      <c r="AL14" s="47">
        <f t="shared" si="8"/>
        <v>108</v>
      </c>
      <c r="AM14" s="89">
        <f t="shared" si="9"/>
        <v>108</v>
      </c>
      <c r="AN14" s="90">
        <f t="shared" si="13" ref="AN14:AO14">AM14</f>
        <v>108</v>
      </c>
      <c r="AO14" s="90">
        <f t="shared" si="13"/>
        <v>108</v>
      </c>
      <c r="AP14" s="72"/>
      <c r="AQ14" s="33" t="s">
        <v>125</v>
      </c>
      <c r="AR14" s="149"/>
      <c r="AS14" s="2"/>
      <c r="AT14" s="22"/>
      <c r="AU14" s="22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2"/>
      <c r="CS14" s="22"/>
    </row>
    <row r="15" spans="1:95" s="22" customFormat="1" ht="15">
      <c r="A15" s="121" t="s">
        <v>106</v>
      </c>
      <c r="B15" s="121">
        <v>759</v>
      </c>
      <c r="C15" s="102"/>
      <c r="D15" s="122" t="s">
        <v>12</v>
      </c>
      <c r="E15" s="123" t="s">
        <v>94</v>
      </c>
      <c r="F15" s="105" t="s">
        <v>97</v>
      </c>
      <c r="G15" s="47" t="s">
        <v>98</v>
      </c>
      <c r="H15" s="47" t="s">
        <v>99</v>
      </c>
      <c r="I15" s="105" t="s">
        <v>100</v>
      </c>
      <c r="J15" s="108"/>
      <c r="K15" s="105" t="s">
        <v>67</v>
      </c>
      <c r="L15" s="124" t="s">
        <v>101</v>
      </c>
      <c r="M15" s="125" t="s">
        <v>13</v>
      </c>
      <c r="N15" s="47">
        <v>4</v>
      </c>
      <c r="O15" s="47" t="s">
        <v>15</v>
      </c>
      <c r="P15" s="47" t="s">
        <v>14</v>
      </c>
      <c r="Q15" s="111"/>
      <c r="R15" s="47" t="s">
        <v>16</v>
      </c>
      <c r="S15" s="47" t="s">
        <v>16</v>
      </c>
      <c r="T15" s="132">
        <v>1100</v>
      </c>
      <c r="U15" s="105"/>
      <c r="V15" s="126" t="str">
        <f t="shared" si="0"/>
        <v>EC50</v>
      </c>
      <c r="W15" s="47">
        <f>VLOOKUP(V15,'Conversion factors'!$B$2:$C$10,2,FALSE)</f>
        <v>5</v>
      </c>
      <c r="X15" s="47">
        <f t="shared" si="1"/>
        <v>220</v>
      </c>
      <c r="Y15" s="127" t="str">
        <f t="shared" si="2"/>
        <v>Chronic</v>
      </c>
      <c r="Z15" s="106">
        <f>VLOOKUP(Y15,'Conversion factors'!$B$12:$C$13,2,FALSE)</f>
        <v>1</v>
      </c>
      <c r="AA15" s="47">
        <f t="shared" si="3"/>
        <v>220</v>
      </c>
      <c r="AB15" s="114"/>
      <c r="AC15" s="126" t="str">
        <f t="shared" si="4"/>
        <v>EC50</v>
      </c>
      <c r="AD15" s="127" t="s">
        <v>17</v>
      </c>
      <c r="AE15" s="127" t="str">
        <f t="shared" si="5"/>
        <v>Chronic</v>
      </c>
      <c r="AF15" s="127" t="s">
        <v>66</v>
      </c>
      <c r="AG15" s="124" t="str">
        <f t="shared" si="6"/>
        <v>Abundance - cell counts</v>
      </c>
      <c r="AH15" s="129" t="s">
        <v>147</v>
      </c>
      <c r="AI15" s="130">
        <f t="shared" si="7"/>
        <v>4</v>
      </c>
      <c r="AJ15" s="129" t="s">
        <v>118</v>
      </c>
      <c r="AK15" s="131"/>
      <c r="AL15" s="47">
        <f t="shared" si="8"/>
        <v>220</v>
      </c>
      <c r="AM15" s="45">
        <f t="shared" si="9"/>
        <v>220</v>
      </c>
      <c r="AN15" s="119">
        <f t="shared" si="14" ref="AN15:AO15">AM15</f>
        <v>220</v>
      </c>
      <c r="AO15" s="119">
        <f t="shared" si="14"/>
        <v>220</v>
      </c>
      <c r="AP15" s="72"/>
      <c r="AQ15" s="33" t="s">
        <v>125</v>
      </c>
      <c r="AR15" s="149" t="s">
        <v>252</v>
      </c>
      <c r="AS15" s="2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</row>
    <row r="16" spans="1:95" s="22" customFormat="1" ht="15">
      <c r="A16" s="31" t="s">
        <v>88</v>
      </c>
      <c r="B16" s="31">
        <v>394</v>
      </c>
      <c r="C16" s="77"/>
      <c r="D16" s="32" t="s">
        <v>12</v>
      </c>
      <c r="E16" s="33" t="s">
        <v>93</v>
      </c>
      <c r="F16" s="34" t="s">
        <v>97</v>
      </c>
      <c r="G16" s="35" t="s">
        <v>98</v>
      </c>
      <c r="H16" s="35" t="s">
        <v>99</v>
      </c>
      <c r="I16" s="34" t="s">
        <v>100</v>
      </c>
      <c r="J16" s="71"/>
      <c r="K16" s="34" t="s">
        <v>67</v>
      </c>
      <c r="L16" s="36" t="s">
        <v>101</v>
      </c>
      <c r="M16" s="37" t="s">
        <v>21</v>
      </c>
      <c r="N16" s="35">
        <v>4</v>
      </c>
      <c r="O16" s="35" t="s">
        <v>15</v>
      </c>
      <c r="P16" s="35" t="s">
        <v>14</v>
      </c>
      <c r="Q16" s="76"/>
      <c r="R16" s="35" t="s">
        <v>16</v>
      </c>
      <c r="S16" s="35" t="s">
        <v>16</v>
      </c>
      <c r="T16" s="38">
        <v>100</v>
      </c>
      <c r="U16" s="34"/>
      <c r="V16" s="39" t="str">
        <f t="shared" si="0"/>
        <v>NOEC</v>
      </c>
      <c r="W16" s="35">
        <f>VLOOKUP(V16,'Conversion factors'!$B$2:$C$10,2,FALSE)</f>
        <v>1</v>
      </c>
      <c r="X16" s="35">
        <f t="shared" si="1"/>
        <v>100</v>
      </c>
      <c r="Y16" s="40" t="str">
        <f t="shared" si="2"/>
        <v>Chronic</v>
      </c>
      <c r="Z16" s="49">
        <f>VLOOKUP(Y16,'Conversion factors'!$B$12:$C$13,2,FALSE)</f>
        <v>1</v>
      </c>
      <c r="AA16" s="35">
        <f t="shared" si="3"/>
        <v>100</v>
      </c>
      <c r="AB16" s="75"/>
      <c r="AC16" s="39" t="str">
        <f t="shared" si="4"/>
        <v>NOEC</v>
      </c>
      <c r="AD16" s="40" t="s">
        <v>66</v>
      </c>
      <c r="AE16" s="40" t="str">
        <f t="shared" si="5"/>
        <v>Chronic</v>
      </c>
      <c r="AF16" s="40" t="s">
        <v>66</v>
      </c>
      <c r="AG16" s="41" t="str">
        <f t="shared" si="6"/>
        <v>Abundance - cell counts</v>
      </c>
      <c r="AH16" s="42" t="s">
        <v>143</v>
      </c>
      <c r="AI16" s="43">
        <f t="shared" si="7"/>
        <v>4</v>
      </c>
      <c r="AJ16" s="42" t="s">
        <v>116</v>
      </c>
      <c r="AK16" s="73"/>
      <c r="AL16" s="98">
        <f t="shared" si="8"/>
        <v>100</v>
      </c>
      <c r="AM16" s="46">
        <f t="shared" si="9"/>
        <v>100</v>
      </c>
      <c r="AN16" s="50">
        <f t="shared" si="15" ref="AN16:AO16">AM16</f>
        <v>100</v>
      </c>
      <c r="AO16" s="88">
        <f t="shared" si="15"/>
        <v>100</v>
      </c>
      <c r="AP16" s="72"/>
      <c r="AQ16" s="33" t="s">
        <v>125</v>
      </c>
      <c r="AR16" s="149"/>
      <c r="AS16" s="2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</row>
    <row r="17" spans="1:95" s="22" customFormat="1" ht="15">
      <c r="A17" s="31" t="s">
        <v>89</v>
      </c>
      <c r="B17" s="31">
        <v>394</v>
      </c>
      <c r="C17" s="77"/>
      <c r="D17" s="32" t="s">
        <v>12</v>
      </c>
      <c r="E17" s="33" t="s">
        <v>93</v>
      </c>
      <c r="F17" s="34" t="s">
        <v>97</v>
      </c>
      <c r="G17" s="35" t="s">
        <v>98</v>
      </c>
      <c r="H17" s="35" t="s">
        <v>99</v>
      </c>
      <c r="I17" s="34" t="s">
        <v>100</v>
      </c>
      <c r="J17" s="71"/>
      <c r="K17" s="34" t="s">
        <v>67</v>
      </c>
      <c r="L17" s="36" t="s">
        <v>101</v>
      </c>
      <c r="M17" s="37" t="s">
        <v>22</v>
      </c>
      <c r="N17" s="35">
        <v>4</v>
      </c>
      <c r="O17" s="35" t="s">
        <v>15</v>
      </c>
      <c r="P17" s="35" t="s">
        <v>14</v>
      </c>
      <c r="Q17" s="76"/>
      <c r="R17" s="35" t="s">
        <v>16</v>
      </c>
      <c r="S17" s="35" t="s">
        <v>16</v>
      </c>
      <c r="T17" s="38">
        <v>200</v>
      </c>
      <c r="U17" s="34"/>
      <c r="V17" s="39" t="str">
        <f t="shared" si="0"/>
        <v>LOEC</v>
      </c>
      <c r="W17" s="35">
        <f>VLOOKUP(V17,'Conversion factors'!$B$2:$C$10,2,FALSE)</f>
        <v>2.50</v>
      </c>
      <c r="X17" s="35">
        <f t="shared" si="1"/>
        <v>80</v>
      </c>
      <c r="Y17" s="40" t="str">
        <f t="shared" si="2"/>
        <v>Chronic</v>
      </c>
      <c r="Z17" s="49">
        <f>VLOOKUP(Y17,'Conversion factors'!$B$12:$C$13,2,FALSE)</f>
        <v>1</v>
      </c>
      <c r="AA17" s="35">
        <f t="shared" si="3"/>
        <v>80</v>
      </c>
      <c r="AB17" s="75"/>
      <c r="AC17" s="39" t="str">
        <f t="shared" si="4"/>
        <v>LOEC</v>
      </c>
      <c r="AD17" s="40" t="s">
        <v>17</v>
      </c>
      <c r="AE17" s="91" t="str">
        <f t="shared" si="5"/>
        <v>Chronic</v>
      </c>
      <c r="AF17" s="91" t="s">
        <v>66</v>
      </c>
      <c r="AG17" s="92" t="str">
        <f t="shared" si="6"/>
        <v>Abundance - cell counts</v>
      </c>
      <c r="AH17" s="93" t="s">
        <v>143</v>
      </c>
      <c r="AI17" s="94">
        <f t="shared" si="7"/>
        <v>4</v>
      </c>
      <c r="AJ17" s="93" t="s">
        <v>144</v>
      </c>
      <c r="AK17" s="95"/>
      <c r="AL17" s="96">
        <f t="shared" si="8"/>
        <v>80</v>
      </c>
      <c r="AM17" s="89">
        <f t="shared" si="9"/>
        <v>80</v>
      </c>
      <c r="AN17" s="90">
        <f t="shared" si="16" ref="AN17:AO17">AM17</f>
        <v>80</v>
      </c>
      <c r="AO17" s="90">
        <f t="shared" si="16"/>
        <v>80</v>
      </c>
      <c r="AP17" s="72"/>
      <c r="AQ17" s="33" t="s">
        <v>125</v>
      </c>
      <c r="AR17" s="149"/>
      <c r="AS17" s="2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</row>
    <row r="18" spans="1:95" s="22" customFormat="1" ht="15">
      <c r="A18" s="31" t="s">
        <v>90</v>
      </c>
      <c r="B18" s="31">
        <v>394</v>
      </c>
      <c r="C18" s="77"/>
      <c r="D18" s="32" t="s">
        <v>12</v>
      </c>
      <c r="E18" s="33" t="s">
        <v>93</v>
      </c>
      <c r="F18" s="34" t="s">
        <v>97</v>
      </c>
      <c r="G18" s="35" t="s">
        <v>98</v>
      </c>
      <c r="H18" s="35" t="s">
        <v>99</v>
      </c>
      <c r="I18" s="34" t="s">
        <v>100</v>
      </c>
      <c r="J18" s="71"/>
      <c r="K18" s="34" t="s">
        <v>67</v>
      </c>
      <c r="L18" s="36" t="s">
        <v>101</v>
      </c>
      <c r="M18" s="37" t="s">
        <v>13</v>
      </c>
      <c r="N18" s="35">
        <v>4</v>
      </c>
      <c r="O18" s="35" t="s">
        <v>15</v>
      </c>
      <c r="P18" s="35" t="s">
        <v>14</v>
      </c>
      <c r="Q18" s="76"/>
      <c r="R18" s="35" t="s">
        <v>16</v>
      </c>
      <c r="S18" s="35" t="s">
        <v>16</v>
      </c>
      <c r="T18" s="38">
        <v>1750</v>
      </c>
      <c r="U18" s="34"/>
      <c r="V18" s="39" t="str">
        <f t="shared" si="0"/>
        <v>EC50</v>
      </c>
      <c r="W18" s="35">
        <f>VLOOKUP(V18,'Conversion factors'!$B$2:$C$10,2,FALSE)</f>
        <v>5</v>
      </c>
      <c r="X18" s="35">
        <f t="shared" si="1"/>
        <v>350</v>
      </c>
      <c r="Y18" s="40" t="str">
        <f t="shared" si="2"/>
        <v>Chronic</v>
      </c>
      <c r="Z18" s="49">
        <f>VLOOKUP(Y18,'Conversion factors'!$B$12:$C$13,2,FALSE)</f>
        <v>1</v>
      </c>
      <c r="AA18" s="35">
        <f t="shared" si="3"/>
        <v>350</v>
      </c>
      <c r="AB18" s="75"/>
      <c r="AC18" s="39" t="str">
        <f t="shared" si="4"/>
        <v>EC50</v>
      </c>
      <c r="AD18" s="40" t="s">
        <v>17</v>
      </c>
      <c r="AE18" s="91" t="str">
        <f t="shared" si="5"/>
        <v>Chronic</v>
      </c>
      <c r="AF18" s="91" t="s">
        <v>66</v>
      </c>
      <c r="AG18" s="92" t="str">
        <f t="shared" si="6"/>
        <v>Abundance - cell counts</v>
      </c>
      <c r="AH18" s="93" t="s">
        <v>143</v>
      </c>
      <c r="AI18" s="94">
        <f t="shared" si="7"/>
        <v>4</v>
      </c>
      <c r="AJ18" s="93" t="s">
        <v>145</v>
      </c>
      <c r="AK18" s="95"/>
      <c r="AL18" s="96">
        <f t="shared" si="8"/>
        <v>350</v>
      </c>
      <c r="AM18" s="89">
        <f t="shared" si="9"/>
        <v>350</v>
      </c>
      <c r="AN18" s="90">
        <f t="shared" si="17" ref="AN18:AO18">AM18</f>
        <v>350</v>
      </c>
      <c r="AO18" s="90">
        <f t="shared" si="17"/>
        <v>350</v>
      </c>
      <c r="AP18" s="72"/>
      <c r="AQ18" s="33" t="s">
        <v>125</v>
      </c>
      <c r="AR18" s="149"/>
      <c r="AS18" s="2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</row>
    <row r="19" spans="1:95" s="22" customFormat="1" ht="15">
      <c r="A19" s="121" t="s">
        <v>102</v>
      </c>
      <c r="B19" s="121">
        <v>603</v>
      </c>
      <c r="C19" s="102"/>
      <c r="D19" s="122" t="s">
        <v>12</v>
      </c>
      <c r="E19" s="123" t="s">
        <v>103</v>
      </c>
      <c r="F19" s="105" t="s">
        <v>136</v>
      </c>
      <c r="G19" s="47" t="s">
        <v>104</v>
      </c>
      <c r="H19" s="47" t="s">
        <v>52</v>
      </c>
      <c r="I19" s="105" t="s">
        <v>72</v>
      </c>
      <c r="J19" s="108"/>
      <c r="K19" s="105" t="s">
        <v>65</v>
      </c>
      <c r="L19" s="124" t="s">
        <v>53</v>
      </c>
      <c r="M19" s="125" t="s">
        <v>126</v>
      </c>
      <c r="N19" s="47">
        <v>4</v>
      </c>
      <c r="O19" s="47" t="s">
        <v>15</v>
      </c>
      <c r="P19" s="47" t="s">
        <v>49</v>
      </c>
      <c r="Q19" s="111"/>
      <c r="R19" s="47" t="s">
        <v>16</v>
      </c>
      <c r="S19" s="47" t="s">
        <v>16</v>
      </c>
      <c r="T19" s="132">
        <v>8830</v>
      </c>
      <c r="U19" s="105"/>
      <c r="V19" s="126" t="str">
        <f t="shared" si="0"/>
        <v>LC10</v>
      </c>
      <c r="W19" s="47">
        <f>VLOOKUP(V19,'Conversion factors'!$B$2:$C$10,2,FALSE)</f>
        <v>1</v>
      </c>
      <c r="X19" s="47">
        <f t="shared" si="1"/>
        <v>8830</v>
      </c>
      <c r="Y19" s="127" t="str">
        <f t="shared" si="2"/>
        <v>Acute</v>
      </c>
      <c r="Z19" s="106">
        <f>VLOOKUP(Y19,'Conversion factors'!$B$12:$C$13,2,FALSE)</f>
        <v>2</v>
      </c>
      <c r="AA19" s="47">
        <f t="shared" si="3"/>
        <v>4415</v>
      </c>
      <c r="AB19" s="114"/>
      <c r="AC19" s="126" t="str">
        <f t="shared" si="4"/>
        <v>LC10</v>
      </c>
      <c r="AD19" s="128" t="s">
        <v>17</v>
      </c>
      <c r="AE19" s="127" t="str">
        <f t="shared" si="5"/>
        <v>Acute</v>
      </c>
      <c r="AF19" s="127" t="s">
        <v>17</v>
      </c>
      <c r="AG19" s="124" t="str">
        <f t="shared" si="6"/>
        <v>Mortality</v>
      </c>
      <c r="AH19" s="129" t="s">
        <v>159</v>
      </c>
      <c r="AI19" s="130">
        <f t="shared" si="7"/>
        <v>4</v>
      </c>
      <c r="AJ19" s="129" t="s">
        <v>122</v>
      </c>
      <c r="AK19" s="131"/>
      <c r="AL19" s="47">
        <f t="shared" si="8"/>
        <v>4415</v>
      </c>
      <c r="AM19" s="45">
        <f t="shared" si="9"/>
        <v>4415</v>
      </c>
      <c r="AN19" s="119">
        <f t="shared" si="18" ref="AN19:AO19">AM19</f>
        <v>4415</v>
      </c>
      <c r="AO19" s="119">
        <f t="shared" si="18"/>
        <v>4415</v>
      </c>
      <c r="AP19" s="72"/>
      <c r="AQ19" s="33" t="s">
        <v>125</v>
      </c>
      <c r="AR19" s="149" t="s">
        <v>253</v>
      </c>
      <c r="AS19" s="2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</row>
    <row r="20" spans="1:95" s="22" customFormat="1" ht="15">
      <c r="A20" s="121" t="s">
        <v>105</v>
      </c>
      <c r="B20" s="121">
        <v>603</v>
      </c>
      <c r="C20" s="102"/>
      <c r="D20" s="122" t="s">
        <v>12</v>
      </c>
      <c r="E20" s="123" t="s">
        <v>103</v>
      </c>
      <c r="F20" s="105" t="s">
        <v>136</v>
      </c>
      <c r="G20" s="47" t="s">
        <v>104</v>
      </c>
      <c r="H20" s="47" t="s">
        <v>52</v>
      </c>
      <c r="I20" s="105" t="s">
        <v>68</v>
      </c>
      <c r="J20" s="108"/>
      <c r="K20" s="105" t="s">
        <v>65</v>
      </c>
      <c r="L20" s="124" t="s">
        <v>53</v>
      </c>
      <c r="M20" s="125" t="s">
        <v>126</v>
      </c>
      <c r="N20" s="47">
        <v>4</v>
      </c>
      <c r="O20" s="47" t="s">
        <v>15</v>
      </c>
      <c r="P20" s="47" t="s">
        <v>49</v>
      </c>
      <c r="Q20" s="111"/>
      <c r="R20" s="47" t="s">
        <v>16</v>
      </c>
      <c r="S20" s="47" t="s">
        <v>16</v>
      </c>
      <c r="T20" s="132">
        <v>7330</v>
      </c>
      <c r="U20" s="105"/>
      <c r="V20" s="126" t="str">
        <f t="shared" si="0"/>
        <v>LC10</v>
      </c>
      <c r="W20" s="47">
        <f>VLOOKUP(V20,'Conversion factors'!$B$2:$C$10,2,FALSE)</f>
        <v>1</v>
      </c>
      <c r="X20" s="47">
        <f t="shared" si="1"/>
        <v>7330</v>
      </c>
      <c r="Y20" s="127" t="str">
        <f t="shared" si="2"/>
        <v>Acute</v>
      </c>
      <c r="Z20" s="106">
        <f>VLOOKUP(Y20,'Conversion factors'!$B$12:$C$13,2,FALSE)</f>
        <v>2</v>
      </c>
      <c r="AA20" s="47">
        <f t="shared" si="3"/>
        <v>3665</v>
      </c>
      <c r="AB20" s="114"/>
      <c r="AC20" s="126" t="str">
        <f t="shared" si="4"/>
        <v>LC10</v>
      </c>
      <c r="AD20" s="128" t="s">
        <v>17</v>
      </c>
      <c r="AE20" s="127" t="str">
        <f t="shared" si="5"/>
        <v>Acute</v>
      </c>
      <c r="AF20" s="127" t="s">
        <v>17</v>
      </c>
      <c r="AG20" s="124" t="str">
        <f t="shared" si="6"/>
        <v>Mortality</v>
      </c>
      <c r="AH20" s="129" t="s">
        <v>159</v>
      </c>
      <c r="AI20" s="130">
        <f t="shared" si="7"/>
        <v>4</v>
      </c>
      <c r="AJ20" s="129" t="s">
        <v>160</v>
      </c>
      <c r="AK20" s="131"/>
      <c r="AL20" s="47">
        <f t="shared" si="8"/>
        <v>3665</v>
      </c>
      <c r="AM20" s="45">
        <f t="shared" si="9"/>
        <v>3665</v>
      </c>
      <c r="AN20" s="119">
        <f t="shared" si="19" ref="AN20:AO20">AM20</f>
        <v>3665</v>
      </c>
      <c r="AO20" s="119">
        <f t="shared" si="19"/>
        <v>3665</v>
      </c>
      <c r="AP20" s="72"/>
      <c r="AQ20" s="33" t="s">
        <v>125</v>
      </c>
      <c r="AR20" s="149" t="s">
        <v>253</v>
      </c>
      <c r="AS20" s="2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</row>
    <row r="21" spans="1:95" s="22" customFormat="1" ht="15">
      <c r="A21" s="121" t="s">
        <v>244</v>
      </c>
      <c r="B21" s="121">
        <v>603</v>
      </c>
      <c r="C21" s="102"/>
      <c r="D21" s="122" t="s">
        <v>12</v>
      </c>
      <c r="E21" s="123" t="s">
        <v>103</v>
      </c>
      <c r="F21" s="105" t="s">
        <v>136</v>
      </c>
      <c r="G21" s="47" t="s">
        <v>104</v>
      </c>
      <c r="H21" s="47" t="s">
        <v>52</v>
      </c>
      <c r="I21" s="105" t="s">
        <v>72</v>
      </c>
      <c r="J21" s="108"/>
      <c r="K21" s="105" t="s">
        <v>65</v>
      </c>
      <c r="L21" s="124" t="s">
        <v>53</v>
      </c>
      <c r="M21" s="125" t="s">
        <v>20</v>
      </c>
      <c r="N21" s="47">
        <v>4</v>
      </c>
      <c r="O21" s="47" t="s">
        <v>15</v>
      </c>
      <c r="P21" s="47" t="s">
        <v>49</v>
      </c>
      <c r="Q21" s="111"/>
      <c r="R21" s="47" t="s">
        <v>16</v>
      </c>
      <c r="S21" s="47" t="s">
        <v>16</v>
      </c>
      <c r="T21" s="132">
        <v>14040</v>
      </c>
      <c r="U21" s="105"/>
      <c r="V21" s="126" t="str">
        <f t="shared" si="0"/>
        <v>LC50</v>
      </c>
      <c r="W21" s="47">
        <f>VLOOKUP(V21,'Conversion factors'!$B$2:$C$10,2,FALSE)</f>
        <v>5</v>
      </c>
      <c r="X21" s="47">
        <f t="shared" si="1"/>
        <v>2808</v>
      </c>
      <c r="Y21" s="127" t="str">
        <f t="shared" si="2"/>
        <v>Acute</v>
      </c>
      <c r="Z21" s="106">
        <f>VLOOKUP(Y21,'Conversion factors'!$B$12:$C$13,2,FALSE)</f>
        <v>2</v>
      </c>
      <c r="AA21" s="47">
        <f t="shared" si="3"/>
        <v>1404</v>
      </c>
      <c r="AB21" s="114"/>
      <c r="AC21" s="126" t="str">
        <f t="shared" si="4"/>
        <v>LC50</v>
      </c>
      <c r="AD21" s="127" t="s">
        <v>17</v>
      </c>
      <c r="AE21" s="127" t="str">
        <f t="shared" si="5"/>
        <v>Acute</v>
      </c>
      <c r="AF21" s="127" t="s">
        <v>17</v>
      </c>
      <c r="AG21" s="124" t="str">
        <f t="shared" si="6"/>
        <v>Mortality</v>
      </c>
      <c r="AH21" s="129" t="s">
        <v>159</v>
      </c>
      <c r="AI21" s="130">
        <f t="shared" si="7"/>
        <v>4</v>
      </c>
      <c r="AJ21" s="129" t="s">
        <v>122</v>
      </c>
      <c r="AK21" s="131"/>
      <c r="AL21" s="47">
        <f t="shared" si="8"/>
        <v>1404</v>
      </c>
      <c r="AM21" s="45">
        <f t="shared" si="9"/>
        <v>1404</v>
      </c>
      <c r="AN21" s="119">
        <f t="shared" si="20" ref="AN21:AO21">AM21</f>
        <v>1404</v>
      </c>
      <c r="AO21" s="119">
        <f t="shared" si="20"/>
        <v>1404</v>
      </c>
      <c r="AP21" s="72"/>
      <c r="AQ21" s="33" t="s">
        <v>125</v>
      </c>
      <c r="AR21" s="149" t="s">
        <v>253</v>
      </c>
      <c r="AS21" s="2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</row>
    <row r="22" spans="1:95" s="22" customFormat="1" ht="15">
      <c r="A22" s="121" t="s">
        <v>245</v>
      </c>
      <c r="B22" s="121">
        <v>603</v>
      </c>
      <c r="C22" s="102"/>
      <c r="D22" s="122" t="s">
        <v>12</v>
      </c>
      <c r="E22" s="123" t="s">
        <v>103</v>
      </c>
      <c r="F22" s="105" t="s">
        <v>136</v>
      </c>
      <c r="G22" s="47" t="s">
        <v>104</v>
      </c>
      <c r="H22" s="47" t="s">
        <v>52</v>
      </c>
      <c r="I22" s="105" t="s">
        <v>68</v>
      </c>
      <c r="J22" s="108"/>
      <c r="K22" s="105" t="s">
        <v>65</v>
      </c>
      <c r="L22" s="124" t="s">
        <v>53</v>
      </c>
      <c r="M22" s="125" t="s">
        <v>20</v>
      </c>
      <c r="N22" s="47">
        <v>4</v>
      </c>
      <c r="O22" s="47" t="s">
        <v>15</v>
      </c>
      <c r="P22" s="47" t="s">
        <v>49</v>
      </c>
      <c r="Q22" s="111"/>
      <c r="R22" s="47" t="s">
        <v>16</v>
      </c>
      <c r="S22" s="47" t="s">
        <v>16</v>
      </c>
      <c r="T22" s="132">
        <v>14360</v>
      </c>
      <c r="U22" s="105"/>
      <c r="V22" s="126" t="str">
        <f t="shared" si="0"/>
        <v>LC50</v>
      </c>
      <c r="W22" s="47">
        <f>VLOOKUP(V22,'Conversion factors'!$B$2:$C$10,2,FALSE)</f>
        <v>5</v>
      </c>
      <c r="X22" s="47">
        <f t="shared" si="1"/>
        <v>2872</v>
      </c>
      <c r="Y22" s="127" t="str">
        <f t="shared" si="2"/>
        <v>Acute</v>
      </c>
      <c r="Z22" s="106">
        <f>VLOOKUP(Y22,'Conversion factors'!$B$12:$C$13,2,FALSE)</f>
        <v>2</v>
      </c>
      <c r="AA22" s="47">
        <f t="shared" si="3"/>
        <v>1436</v>
      </c>
      <c r="AB22" s="114"/>
      <c r="AC22" s="126" t="str">
        <f t="shared" si="4"/>
        <v>LC50</v>
      </c>
      <c r="AD22" s="127" t="s">
        <v>17</v>
      </c>
      <c r="AE22" s="127" t="str">
        <f t="shared" si="5"/>
        <v>Acute</v>
      </c>
      <c r="AF22" s="127" t="s">
        <v>17</v>
      </c>
      <c r="AG22" s="124" t="str">
        <f t="shared" si="6"/>
        <v>Mortality</v>
      </c>
      <c r="AH22" s="129" t="s">
        <v>159</v>
      </c>
      <c r="AI22" s="130">
        <f t="shared" si="7"/>
        <v>4</v>
      </c>
      <c r="AJ22" s="129" t="s">
        <v>160</v>
      </c>
      <c r="AK22" s="131"/>
      <c r="AL22" s="47">
        <f t="shared" si="8"/>
        <v>1436</v>
      </c>
      <c r="AM22" s="45">
        <f t="shared" si="9"/>
        <v>1436</v>
      </c>
      <c r="AN22" s="119">
        <f t="shared" si="21" ref="AN22:AO33">AM22</f>
        <v>1436</v>
      </c>
      <c r="AO22" s="119">
        <f t="shared" si="21"/>
        <v>1436</v>
      </c>
      <c r="AP22" s="72"/>
      <c r="AQ22" s="33" t="s">
        <v>125</v>
      </c>
      <c r="AR22" s="149" t="s">
        <v>253</v>
      </c>
      <c r="AS22" s="2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</row>
    <row r="23" spans="1:95" s="22" customFormat="1" ht="15">
      <c r="A23" s="121" t="s">
        <v>246</v>
      </c>
      <c r="B23" s="121">
        <v>758</v>
      </c>
      <c r="C23" s="102"/>
      <c r="D23" s="122" t="s">
        <v>12</v>
      </c>
      <c r="E23" s="123" t="s">
        <v>218</v>
      </c>
      <c r="F23" s="105" t="s">
        <v>136</v>
      </c>
      <c r="G23" s="47" t="s">
        <v>198</v>
      </c>
      <c r="H23" s="47" t="s">
        <v>52</v>
      </c>
      <c r="I23" s="105" t="s">
        <v>205</v>
      </c>
      <c r="J23" s="108"/>
      <c r="K23" s="105" t="s">
        <v>65</v>
      </c>
      <c r="L23" s="124" t="s">
        <v>53</v>
      </c>
      <c r="M23" s="125" t="s">
        <v>20</v>
      </c>
      <c r="N23" s="47">
        <v>4</v>
      </c>
      <c r="O23" s="47" t="s">
        <v>15</v>
      </c>
      <c r="P23" s="47" t="s">
        <v>49</v>
      </c>
      <c r="Q23" s="111"/>
      <c r="R23" s="47" t="s">
        <v>16</v>
      </c>
      <c r="S23" s="47" t="s">
        <v>16</v>
      </c>
      <c r="T23" s="132">
        <v>3440</v>
      </c>
      <c r="U23" s="105"/>
      <c r="V23" s="126" t="str">
        <f t="shared" si="22" ref="V23:V24">M23</f>
        <v>LC50</v>
      </c>
      <c r="W23" s="47">
        <f>VLOOKUP(V23,'Conversion factors'!$B$2:$C$10,2,FALSE)</f>
        <v>5</v>
      </c>
      <c r="X23" s="47">
        <f t="shared" si="23" ref="X23:X24">T23/W23</f>
        <v>688</v>
      </c>
      <c r="Y23" s="127" t="str">
        <f t="shared" si="24" ref="Y23:Y24">P23</f>
        <v>Acute</v>
      </c>
      <c r="Z23" s="106">
        <f>VLOOKUP(Y23,'Conversion factors'!$B$12:$C$13,2,FALSE)</f>
        <v>2</v>
      </c>
      <c r="AA23" s="47">
        <f t="shared" si="25" ref="AA23:AA24">X23/Z23</f>
        <v>344</v>
      </c>
      <c r="AB23" s="114"/>
      <c r="AC23" s="126" t="str">
        <f t="shared" si="26" ref="AC23:AC24">M23</f>
        <v>LC50</v>
      </c>
      <c r="AD23" s="127" t="s">
        <v>17</v>
      </c>
      <c r="AE23" s="127" t="str">
        <f t="shared" si="27" ref="AE23:AE24">P23</f>
        <v>Acute</v>
      </c>
      <c r="AF23" s="127" t="s">
        <v>17</v>
      </c>
      <c r="AG23" s="124" t="str">
        <f t="shared" si="28" ref="AG23:AG24">L23</f>
        <v>Mortality</v>
      </c>
      <c r="AH23" s="129" t="s">
        <v>210</v>
      </c>
      <c r="AI23" s="130">
        <f t="shared" si="29" ref="AI23:AI24">N23</f>
        <v>4</v>
      </c>
      <c r="AJ23" s="129" t="s">
        <v>211</v>
      </c>
      <c r="AK23" s="131"/>
      <c r="AL23" s="47">
        <f t="shared" si="30" ref="AL23:AL24">AA23</f>
        <v>344</v>
      </c>
      <c r="AM23" s="45">
        <f t="shared" si="31" ref="AM23:AM24">AL23</f>
        <v>344</v>
      </c>
      <c r="AN23" s="119">
        <f t="shared" si="32" ref="AN23:AN24">AM23</f>
        <v>344</v>
      </c>
      <c r="AO23" s="119">
        <f t="shared" si="33" ref="AO23:AO24">AN23</f>
        <v>344</v>
      </c>
      <c r="AP23" s="72"/>
      <c r="AQ23" s="33" t="s">
        <v>125</v>
      </c>
      <c r="AR23" s="149" t="s">
        <v>254</v>
      </c>
      <c r="AS23" s="2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</row>
    <row r="24" spans="1:95" s="22" customFormat="1" ht="15">
      <c r="A24" s="121" t="s">
        <v>247</v>
      </c>
      <c r="B24" s="121">
        <v>758</v>
      </c>
      <c r="C24" s="102"/>
      <c r="D24" s="122" t="s">
        <v>12</v>
      </c>
      <c r="E24" s="123" t="s">
        <v>218</v>
      </c>
      <c r="F24" s="105" t="s">
        <v>136</v>
      </c>
      <c r="G24" s="47" t="s">
        <v>198</v>
      </c>
      <c r="H24" s="47" t="s">
        <v>52</v>
      </c>
      <c r="I24" s="105" t="s">
        <v>205</v>
      </c>
      <c r="J24" s="108"/>
      <c r="K24" s="105" t="s">
        <v>67</v>
      </c>
      <c r="L24" s="124" t="s">
        <v>67</v>
      </c>
      <c r="M24" s="125" t="s">
        <v>21</v>
      </c>
      <c r="N24" s="47">
        <v>60</v>
      </c>
      <c r="O24" s="47" t="s">
        <v>15</v>
      </c>
      <c r="P24" s="47" t="s">
        <v>14</v>
      </c>
      <c r="Q24" s="111"/>
      <c r="R24" s="47" t="s">
        <v>16</v>
      </c>
      <c r="S24" s="47" t="s">
        <v>16</v>
      </c>
      <c r="T24" s="132">
        <v>700</v>
      </c>
      <c r="U24" s="105"/>
      <c r="V24" s="126" t="str">
        <f t="shared" si="22"/>
        <v>NOEC</v>
      </c>
      <c r="W24" s="47">
        <f>VLOOKUP(V24,'Conversion factors'!$B$2:$C$10,2,FALSE)</f>
        <v>1</v>
      </c>
      <c r="X24" s="47">
        <f t="shared" si="23"/>
        <v>700</v>
      </c>
      <c r="Y24" s="127" t="str">
        <f t="shared" si="24"/>
        <v>Chronic</v>
      </c>
      <c r="Z24" s="106">
        <f>VLOOKUP(Y24,'Conversion factors'!$B$12:$C$13,2,FALSE)</f>
        <v>1</v>
      </c>
      <c r="AA24" s="47">
        <f t="shared" si="25"/>
        <v>700</v>
      </c>
      <c r="AB24" s="114"/>
      <c r="AC24" s="126" t="str">
        <f t="shared" si="26"/>
        <v>NOEC</v>
      </c>
      <c r="AD24" s="127" t="s">
        <v>66</v>
      </c>
      <c r="AE24" s="127" t="str">
        <f t="shared" si="27"/>
        <v>Chronic</v>
      </c>
      <c r="AF24" s="127" t="s">
        <v>66</v>
      </c>
      <c r="AG24" s="124" t="str">
        <f t="shared" si="28"/>
        <v>Growth</v>
      </c>
      <c r="AH24" s="129" t="s">
        <v>66</v>
      </c>
      <c r="AI24" s="130">
        <f t="shared" si="29"/>
        <v>60</v>
      </c>
      <c r="AJ24" s="129" t="s">
        <v>219</v>
      </c>
      <c r="AK24" s="131"/>
      <c r="AL24" s="47">
        <f t="shared" si="30"/>
        <v>700</v>
      </c>
      <c r="AM24" s="45">
        <f t="shared" si="31"/>
        <v>700</v>
      </c>
      <c r="AN24" s="119">
        <f t="shared" si="32"/>
        <v>700</v>
      </c>
      <c r="AO24" s="119">
        <f t="shared" si="33"/>
        <v>700</v>
      </c>
      <c r="AP24" s="72"/>
      <c r="AQ24" s="33" t="s">
        <v>125</v>
      </c>
      <c r="AR24" s="149" t="s">
        <v>254</v>
      </c>
      <c r="AS24" s="2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</row>
    <row r="25" spans="1:95" s="22" customFormat="1" ht="15">
      <c r="A25" s="121" t="s">
        <v>181</v>
      </c>
      <c r="B25" s="121">
        <v>392</v>
      </c>
      <c r="C25" s="102"/>
      <c r="D25" s="122" t="s">
        <v>12</v>
      </c>
      <c r="E25" s="123" t="s">
        <v>184</v>
      </c>
      <c r="F25" s="105" t="s">
        <v>185</v>
      </c>
      <c r="G25" s="47" t="s">
        <v>186</v>
      </c>
      <c r="H25" s="47" t="s">
        <v>99</v>
      </c>
      <c r="I25" s="105" t="s">
        <v>100</v>
      </c>
      <c r="J25" s="108"/>
      <c r="K25" s="105" t="s">
        <v>190</v>
      </c>
      <c r="L25" s="124" t="s">
        <v>101</v>
      </c>
      <c r="M25" s="125" t="s">
        <v>13</v>
      </c>
      <c r="N25" s="47">
        <v>8</v>
      </c>
      <c r="O25" s="47" t="s">
        <v>15</v>
      </c>
      <c r="P25" s="47" t="s">
        <v>14</v>
      </c>
      <c r="Q25" s="111"/>
      <c r="R25" s="47" t="s">
        <v>16</v>
      </c>
      <c r="S25" s="47" t="s">
        <v>16</v>
      </c>
      <c r="T25" s="132">
        <v>3400</v>
      </c>
      <c r="U25" s="105"/>
      <c r="V25" s="126" t="str">
        <f t="shared" si="0"/>
        <v>EC50</v>
      </c>
      <c r="W25" s="47">
        <f>VLOOKUP(V25,'Conversion factors'!$B$2:$C$10,2,FALSE)</f>
        <v>5</v>
      </c>
      <c r="X25" s="47">
        <f t="shared" si="1"/>
        <v>680</v>
      </c>
      <c r="Y25" s="127" t="str">
        <f t="shared" si="2"/>
        <v>Chronic</v>
      </c>
      <c r="Z25" s="106">
        <f>VLOOKUP(Y25,'Conversion factors'!$B$12:$C$13,2,FALSE)</f>
        <v>1</v>
      </c>
      <c r="AA25" s="47">
        <f t="shared" si="3"/>
        <v>680</v>
      </c>
      <c r="AB25" s="114"/>
      <c r="AC25" s="126" t="str">
        <f t="shared" si="4"/>
        <v>EC50</v>
      </c>
      <c r="AD25" s="127" t="s">
        <v>17</v>
      </c>
      <c r="AE25" s="127" t="str">
        <f t="shared" si="5"/>
        <v>Chronic</v>
      </c>
      <c r="AF25" s="127" t="s">
        <v>66</v>
      </c>
      <c r="AG25" s="124" t="str">
        <f t="shared" si="6"/>
        <v>Abundance - cell counts</v>
      </c>
      <c r="AH25" s="129" t="s">
        <v>192</v>
      </c>
      <c r="AI25" s="130">
        <f t="shared" si="7"/>
        <v>8</v>
      </c>
      <c r="AJ25" s="129" t="s">
        <v>193</v>
      </c>
      <c r="AK25" s="131"/>
      <c r="AL25" s="47">
        <f t="shared" si="8"/>
        <v>680</v>
      </c>
      <c r="AM25" s="45">
        <f t="shared" si="9"/>
        <v>680</v>
      </c>
      <c r="AN25" s="119">
        <f t="shared" si="21"/>
        <v>680</v>
      </c>
      <c r="AO25" s="119">
        <f t="shared" si="21"/>
        <v>680</v>
      </c>
      <c r="AP25" s="72"/>
      <c r="AQ25" s="33" t="s">
        <v>125</v>
      </c>
      <c r="AR25" s="149" t="s">
        <v>255</v>
      </c>
      <c r="AS25" s="2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</row>
    <row r="26" spans="1:95" s="22" customFormat="1" ht="15">
      <c r="A26" s="121" t="s">
        <v>182</v>
      </c>
      <c r="B26" s="121">
        <v>392</v>
      </c>
      <c r="C26" s="102"/>
      <c r="D26" s="122" t="s">
        <v>12</v>
      </c>
      <c r="E26" s="123" t="s">
        <v>184</v>
      </c>
      <c r="F26" s="105" t="s">
        <v>185</v>
      </c>
      <c r="G26" s="47" t="s">
        <v>186</v>
      </c>
      <c r="H26" s="47" t="s">
        <v>99</v>
      </c>
      <c r="I26" s="105" t="s">
        <v>100</v>
      </c>
      <c r="J26" s="108"/>
      <c r="K26" s="105" t="s">
        <v>190</v>
      </c>
      <c r="L26" s="124" t="s">
        <v>101</v>
      </c>
      <c r="M26" s="125" t="s">
        <v>21</v>
      </c>
      <c r="N26" s="47">
        <v>8</v>
      </c>
      <c r="O26" s="47" t="s">
        <v>15</v>
      </c>
      <c r="P26" s="47" t="s">
        <v>14</v>
      </c>
      <c r="Q26" s="111"/>
      <c r="R26" s="47" t="s">
        <v>16</v>
      </c>
      <c r="S26" s="47" t="s">
        <v>16</v>
      </c>
      <c r="T26" s="132">
        <v>500</v>
      </c>
      <c r="U26" s="105"/>
      <c r="V26" s="126" t="str">
        <f t="shared" si="0"/>
        <v>NOEC</v>
      </c>
      <c r="W26" s="47">
        <f>VLOOKUP(V26,'Conversion factors'!$B$2:$C$10,2,FALSE)</f>
        <v>1</v>
      </c>
      <c r="X26" s="47">
        <f t="shared" si="1"/>
        <v>500</v>
      </c>
      <c r="Y26" s="127" t="str">
        <f t="shared" si="2"/>
        <v>Chronic</v>
      </c>
      <c r="Z26" s="106">
        <f>VLOOKUP(Y26,'Conversion factors'!$B$12:$C$13,2,FALSE)</f>
        <v>1</v>
      </c>
      <c r="AA26" s="47">
        <f t="shared" si="3"/>
        <v>500</v>
      </c>
      <c r="AB26" s="114"/>
      <c r="AC26" s="126" t="str">
        <f t="shared" si="4"/>
        <v>NOEC</v>
      </c>
      <c r="AD26" s="127" t="s">
        <v>66</v>
      </c>
      <c r="AE26" s="127" t="str">
        <f t="shared" si="5"/>
        <v>Chronic</v>
      </c>
      <c r="AF26" s="127" t="s">
        <v>66</v>
      </c>
      <c r="AG26" s="124" t="str">
        <f t="shared" si="6"/>
        <v>Abundance - cell counts</v>
      </c>
      <c r="AH26" s="129" t="s">
        <v>192</v>
      </c>
      <c r="AI26" s="130">
        <f t="shared" si="7"/>
        <v>8</v>
      </c>
      <c r="AJ26" s="129" t="s">
        <v>194</v>
      </c>
      <c r="AK26" s="131"/>
      <c r="AL26" s="47">
        <f t="shared" si="8"/>
        <v>500</v>
      </c>
      <c r="AM26" s="45">
        <f t="shared" si="9"/>
        <v>500</v>
      </c>
      <c r="AN26" s="119">
        <f t="shared" si="21"/>
        <v>500</v>
      </c>
      <c r="AO26" s="119">
        <f t="shared" si="21"/>
        <v>500</v>
      </c>
      <c r="AP26" s="72"/>
      <c r="AQ26" s="33" t="s">
        <v>125</v>
      </c>
      <c r="AR26" s="149" t="s">
        <v>255</v>
      </c>
      <c r="AS26" s="2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</row>
    <row r="27" spans="1:95" s="22" customFormat="1" ht="15">
      <c r="A27" s="121" t="s">
        <v>183</v>
      </c>
      <c r="B27" s="121">
        <v>392</v>
      </c>
      <c r="C27" s="102"/>
      <c r="D27" s="122" t="s">
        <v>12</v>
      </c>
      <c r="E27" s="123" t="s">
        <v>184</v>
      </c>
      <c r="F27" s="105" t="s">
        <v>185</v>
      </c>
      <c r="G27" s="47" t="s">
        <v>186</v>
      </c>
      <c r="H27" s="47" t="s">
        <v>99</v>
      </c>
      <c r="I27" s="105" t="s">
        <v>100</v>
      </c>
      <c r="J27" s="108"/>
      <c r="K27" s="105" t="s">
        <v>190</v>
      </c>
      <c r="L27" s="124" t="s">
        <v>101</v>
      </c>
      <c r="M27" s="125" t="s">
        <v>22</v>
      </c>
      <c r="N27" s="47">
        <v>8</v>
      </c>
      <c r="O27" s="47" t="s">
        <v>15</v>
      </c>
      <c r="P27" s="47" t="s">
        <v>14</v>
      </c>
      <c r="Q27" s="111"/>
      <c r="R27" s="47" t="s">
        <v>16</v>
      </c>
      <c r="S27" s="47" t="s">
        <v>16</v>
      </c>
      <c r="T27" s="132">
        <v>1000</v>
      </c>
      <c r="U27" s="105"/>
      <c r="V27" s="126" t="str">
        <f t="shared" si="0"/>
        <v>LOEC</v>
      </c>
      <c r="W27" s="47">
        <f>VLOOKUP(V27,'Conversion factors'!$B$2:$C$10,2,FALSE)</f>
        <v>2.50</v>
      </c>
      <c r="X27" s="47">
        <f t="shared" si="1"/>
        <v>400</v>
      </c>
      <c r="Y27" s="127" t="str">
        <f t="shared" si="2"/>
        <v>Chronic</v>
      </c>
      <c r="Z27" s="106">
        <f>VLOOKUP(Y27,'Conversion factors'!$B$12:$C$13,2,FALSE)</f>
        <v>1</v>
      </c>
      <c r="AA27" s="47">
        <f t="shared" si="3"/>
        <v>400</v>
      </c>
      <c r="AB27" s="114"/>
      <c r="AC27" s="126" t="str">
        <f t="shared" si="4"/>
        <v>LOEC</v>
      </c>
      <c r="AD27" s="127" t="s">
        <v>17</v>
      </c>
      <c r="AE27" s="127" t="str">
        <f t="shared" si="5"/>
        <v>Chronic</v>
      </c>
      <c r="AF27" s="127" t="s">
        <v>66</v>
      </c>
      <c r="AG27" s="124" t="str">
        <f t="shared" si="6"/>
        <v>Abundance - cell counts</v>
      </c>
      <c r="AH27" s="129" t="s">
        <v>192</v>
      </c>
      <c r="AI27" s="130">
        <f t="shared" si="7"/>
        <v>8</v>
      </c>
      <c r="AJ27" s="129" t="s">
        <v>195</v>
      </c>
      <c r="AK27" s="131"/>
      <c r="AL27" s="47">
        <f t="shared" si="8"/>
        <v>400</v>
      </c>
      <c r="AM27" s="45">
        <f t="shared" si="9"/>
        <v>400</v>
      </c>
      <c r="AN27" s="119">
        <f t="shared" si="21"/>
        <v>400</v>
      </c>
      <c r="AO27" s="119">
        <f t="shared" si="21"/>
        <v>400</v>
      </c>
      <c r="AP27" s="72"/>
      <c r="AQ27" s="33" t="s">
        <v>125</v>
      </c>
      <c r="AR27" s="149" t="s">
        <v>255</v>
      </c>
      <c r="AS27" s="2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</row>
    <row r="28" spans="1:95" s="22" customFormat="1" ht="15">
      <c r="A28" s="121" t="s">
        <v>187</v>
      </c>
      <c r="B28" s="121">
        <v>392</v>
      </c>
      <c r="C28" s="102"/>
      <c r="D28" s="122" t="s">
        <v>12</v>
      </c>
      <c r="E28" s="123" t="s">
        <v>184</v>
      </c>
      <c r="F28" s="105" t="s">
        <v>185</v>
      </c>
      <c r="G28" s="47" t="s">
        <v>186</v>
      </c>
      <c r="H28" s="47" t="s">
        <v>99</v>
      </c>
      <c r="I28" s="105" t="s">
        <v>100</v>
      </c>
      <c r="J28" s="108"/>
      <c r="K28" s="105" t="s">
        <v>191</v>
      </c>
      <c r="L28" s="124" t="s">
        <v>101</v>
      </c>
      <c r="M28" s="125" t="s">
        <v>13</v>
      </c>
      <c r="N28" s="47">
        <v>8</v>
      </c>
      <c r="O28" s="47" t="s">
        <v>15</v>
      </c>
      <c r="P28" s="47" t="s">
        <v>14</v>
      </c>
      <c r="Q28" s="111"/>
      <c r="R28" s="47" t="s">
        <v>16</v>
      </c>
      <c r="S28" s="47" t="s">
        <v>16</v>
      </c>
      <c r="T28" s="132">
        <v>4200</v>
      </c>
      <c r="U28" s="105"/>
      <c r="V28" s="126" t="str">
        <f t="shared" si="0"/>
        <v>EC50</v>
      </c>
      <c r="W28" s="47">
        <f>VLOOKUP(V28,'Conversion factors'!$B$2:$C$10,2,FALSE)</f>
        <v>5</v>
      </c>
      <c r="X28" s="47">
        <f t="shared" si="1"/>
        <v>840</v>
      </c>
      <c r="Y28" s="127" t="str">
        <f t="shared" si="2"/>
        <v>Chronic</v>
      </c>
      <c r="Z28" s="106">
        <f>VLOOKUP(Y28,'Conversion factors'!$B$12:$C$13,2,FALSE)</f>
        <v>1</v>
      </c>
      <c r="AA28" s="47">
        <f t="shared" si="3"/>
        <v>840</v>
      </c>
      <c r="AB28" s="114"/>
      <c r="AC28" s="126" t="str">
        <f t="shared" si="4"/>
        <v>EC50</v>
      </c>
      <c r="AD28" s="127" t="s">
        <v>17</v>
      </c>
      <c r="AE28" s="127" t="str">
        <f t="shared" si="5"/>
        <v>Chronic</v>
      </c>
      <c r="AF28" s="127" t="s">
        <v>66</v>
      </c>
      <c r="AG28" s="124" t="str">
        <f t="shared" si="6"/>
        <v>Abundance - cell counts</v>
      </c>
      <c r="AH28" s="129" t="s">
        <v>192</v>
      </c>
      <c r="AI28" s="130">
        <f t="shared" si="7"/>
        <v>8</v>
      </c>
      <c r="AJ28" s="129" t="s">
        <v>193</v>
      </c>
      <c r="AK28" s="131"/>
      <c r="AL28" s="47">
        <f t="shared" si="8"/>
        <v>840</v>
      </c>
      <c r="AM28" s="45">
        <f t="shared" si="9"/>
        <v>840</v>
      </c>
      <c r="AN28" s="119">
        <f t="shared" si="21"/>
        <v>840</v>
      </c>
      <c r="AO28" s="119">
        <f t="shared" si="21"/>
        <v>840</v>
      </c>
      <c r="AP28" s="72"/>
      <c r="AQ28" s="33" t="s">
        <v>125</v>
      </c>
      <c r="AR28" s="149" t="s">
        <v>255</v>
      </c>
      <c r="AS28" s="2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</row>
    <row r="29" spans="1:95" s="22" customFormat="1" ht="15">
      <c r="A29" s="121" t="s">
        <v>188</v>
      </c>
      <c r="B29" s="121">
        <v>392</v>
      </c>
      <c r="C29" s="102"/>
      <c r="D29" s="122" t="s">
        <v>12</v>
      </c>
      <c r="E29" s="123" t="s">
        <v>184</v>
      </c>
      <c r="F29" s="105" t="s">
        <v>185</v>
      </c>
      <c r="G29" s="47" t="s">
        <v>186</v>
      </c>
      <c r="H29" s="47" t="s">
        <v>99</v>
      </c>
      <c r="I29" s="105" t="s">
        <v>100</v>
      </c>
      <c r="J29" s="108"/>
      <c r="K29" s="105" t="s">
        <v>191</v>
      </c>
      <c r="L29" s="124" t="s">
        <v>101</v>
      </c>
      <c r="M29" s="125" t="s">
        <v>21</v>
      </c>
      <c r="N29" s="47">
        <v>8</v>
      </c>
      <c r="O29" s="47" t="s">
        <v>15</v>
      </c>
      <c r="P29" s="47" t="s">
        <v>14</v>
      </c>
      <c r="Q29" s="111"/>
      <c r="R29" s="47" t="s">
        <v>16</v>
      </c>
      <c r="S29" s="47" t="s">
        <v>16</v>
      </c>
      <c r="T29" s="132">
        <v>500</v>
      </c>
      <c r="U29" s="105"/>
      <c r="V29" s="126" t="str">
        <f t="shared" si="0"/>
        <v>NOEC</v>
      </c>
      <c r="W29" s="47">
        <f>VLOOKUP(V29,'Conversion factors'!$B$2:$C$10,2,FALSE)</f>
        <v>1</v>
      </c>
      <c r="X29" s="47">
        <f t="shared" si="1"/>
        <v>500</v>
      </c>
      <c r="Y29" s="127" t="str">
        <f t="shared" si="2"/>
        <v>Chronic</v>
      </c>
      <c r="Z29" s="106">
        <f>VLOOKUP(Y29,'Conversion factors'!$B$12:$C$13,2,FALSE)</f>
        <v>1</v>
      </c>
      <c r="AA29" s="47">
        <f t="shared" si="3"/>
        <v>500</v>
      </c>
      <c r="AB29" s="114"/>
      <c r="AC29" s="126" t="str">
        <f t="shared" si="4"/>
        <v>NOEC</v>
      </c>
      <c r="AD29" s="127" t="s">
        <v>66</v>
      </c>
      <c r="AE29" s="127" t="str">
        <f t="shared" si="5"/>
        <v>Chronic</v>
      </c>
      <c r="AF29" s="127" t="s">
        <v>66</v>
      </c>
      <c r="AG29" s="124" t="str">
        <f t="shared" si="6"/>
        <v>Abundance - cell counts</v>
      </c>
      <c r="AH29" s="129" t="s">
        <v>192</v>
      </c>
      <c r="AI29" s="130">
        <f t="shared" si="7"/>
        <v>8</v>
      </c>
      <c r="AJ29" s="129" t="s">
        <v>194</v>
      </c>
      <c r="AK29" s="131"/>
      <c r="AL29" s="47">
        <f t="shared" si="8"/>
        <v>500</v>
      </c>
      <c r="AM29" s="45">
        <f t="shared" si="9"/>
        <v>500</v>
      </c>
      <c r="AN29" s="119">
        <f t="shared" si="21"/>
        <v>500</v>
      </c>
      <c r="AO29" s="119">
        <f t="shared" si="21"/>
        <v>500</v>
      </c>
      <c r="AP29" s="72"/>
      <c r="AQ29" s="33" t="s">
        <v>125</v>
      </c>
      <c r="AR29" s="149" t="s">
        <v>255</v>
      </c>
      <c r="AS29" s="2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</row>
    <row r="30" spans="1:95" s="22" customFormat="1" ht="15">
      <c r="A30" s="121" t="s">
        <v>189</v>
      </c>
      <c r="B30" s="121">
        <v>392</v>
      </c>
      <c r="C30" s="102"/>
      <c r="D30" s="122" t="s">
        <v>12</v>
      </c>
      <c r="E30" s="123" t="s">
        <v>184</v>
      </c>
      <c r="F30" s="105" t="s">
        <v>185</v>
      </c>
      <c r="G30" s="47" t="s">
        <v>186</v>
      </c>
      <c r="H30" s="47" t="s">
        <v>99</v>
      </c>
      <c r="I30" s="105" t="s">
        <v>100</v>
      </c>
      <c r="J30" s="108"/>
      <c r="K30" s="105" t="s">
        <v>191</v>
      </c>
      <c r="L30" s="124" t="s">
        <v>101</v>
      </c>
      <c r="M30" s="125" t="s">
        <v>22</v>
      </c>
      <c r="N30" s="47">
        <v>8</v>
      </c>
      <c r="O30" s="47" t="s">
        <v>15</v>
      </c>
      <c r="P30" s="47" t="s">
        <v>14</v>
      </c>
      <c r="Q30" s="111"/>
      <c r="R30" s="47" t="s">
        <v>16</v>
      </c>
      <c r="S30" s="47" t="s">
        <v>16</v>
      </c>
      <c r="T30" s="132">
        <v>1000</v>
      </c>
      <c r="U30" s="105"/>
      <c r="V30" s="126" t="str">
        <f t="shared" si="0"/>
        <v>LOEC</v>
      </c>
      <c r="W30" s="47">
        <f>VLOOKUP(V30,'Conversion factors'!$B$2:$C$10,2,FALSE)</f>
        <v>2.50</v>
      </c>
      <c r="X30" s="47">
        <f t="shared" si="1"/>
        <v>400</v>
      </c>
      <c r="Y30" s="127" t="str">
        <f t="shared" si="2"/>
        <v>Chronic</v>
      </c>
      <c r="Z30" s="106">
        <f>VLOOKUP(Y30,'Conversion factors'!$B$12:$C$13,2,FALSE)</f>
        <v>1</v>
      </c>
      <c r="AA30" s="47">
        <f t="shared" si="3"/>
        <v>400</v>
      </c>
      <c r="AB30" s="114"/>
      <c r="AC30" s="126" t="str">
        <f t="shared" si="4"/>
        <v>LOEC</v>
      </c>
      <c r="AD30" s="127" t="s">
        <v>17</v>
      </c>
      <c r="AE30" s="127" t="str">
        <f t="shared" si="5"/>
        <v>Chronic</v>
      </c>
      <c r="AF30" s="127" t="s">
        <v>66</v>
      </c>
      <c r="AG30" s="124" t="str">
        <f t="shared" si="6"/>
        <v>Abundance - cell counts</v>
      </c>
      <c r="AH30" s="129" t="s">
        <v>192</v>
      </c>
      <c r="AI30" s="130">
        <f t="shared" si="7"/>
        <v>8</v>
      </c>
      <c r="AJ30" s="129" t="s">
        <v>195</v>
      </c>
      <c r="AK30" s="131"/>
      <c r="AL30" s="47">
        <f t="shared" si="8"/>
        <v>400</v>
      </c>
      <c r="AM30" s="45">
        <f t="shared" si="9"/>
        <v>400</v>
      </c>
      <c r="AN30" s="119">
        <f t="shared" si="21"/>
        <v>400</v>
      </c>
      <c r="AO30" s="119">
        <f t="shared" si="21"/>
        <v>400</v>
      </c>
      <c r="AP30" s="72"/>
      <c r="AQ30" s="33" t="s">
        <v>125</v>
      </c>
      <c r="AR30" s="149" t="s">
        <v>255</v>
      </c>
      <c r="AS30" s="2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</row>
    <row r="31" spans="1:95" s="22" customFormat="1" ht="15">
      <c r="A31" s="121" t="s">
        <v>212</v>
      </c>
      <c r="B31" s="121">
        <v>758</v>
      </c>
      <c r="C31" s="102"/>
      <c r="D31" s="122" t="s">
        <v>12</v>
      </c>
      <c r="E31" s="123" t="s">
        <v>197</v>
      </c>
      <c r="F31" s="105" t="s">
        <v>136</v>
      </c>
      <c r="G31" s="47" t="s">
        <v>198</v>
      </c>
      <c r="H31" s="47" t="s">
        <v>52</v>
      </c>
      <c r="I31" s="105" t="s">
        <v>199</v>
      </c>
      <c r="J31" s="108"/>
      <c r="K31" s="105" t="s">
        <v>65</v>
      </c>
      <c r="L31" s="124" t="s">
        <v>53</v>
      </c>
      <c r="M31" s="125" t="s">
        <v>20</v>
      </c>
      <c r="N31" s="47">
        <v>4</v>
      </c>
      <c r="O31" s="47" t="s">
        <v>15</v>
      </c>
      <c r="P31" s="47" t="s">
        <v>49</v>
      </c>
      <c r="Q31" s="111"/>
      <c r="R31" s="47" t="s">
        <v>16</v>
      </c>
      <c r="S31" s="47" t="s">
        <v>16</v>
      </c>
      <c r="T31" s="132">
        <v>8610</v>
      </c>
      <c r="U31" s="105"/>
      <c r="V31" s="126" t="str">
        <f t="shared" si="0"/>
        <v>LC50</v>
      </c>
      <c r="W31" s="47">
        <f>VLOOKUP(V31,'Conversion factors'!$B$2:$C$10,2,FALSE)</f>
        <v>5</v>
      </c>
      <c r="X31" s="47">
        <f t="shared" si="1"/>
        <v>1722</v>
      </c>
      <c r="Y31" s="127" t="str">
        <f t="shared" si="2"/>
        <v>Acute</v>
      </c>
      <c r="Z31" s="106">
        <f>VLOOKUP(Y31,'Conversion factors'!$B$12:$C$13,2,FALSE)</f>
        <v>2</v>
      </c>
      <c r="AA31" s="47">
        <f t="shared" si="3"/>
        <v>861</v>
      </c>
      <c r="AB31" s="114"/>
      <c r="AC31" s="126" t="str">
        <f t="shared" si="4"/>
        <v>LC50</v>
      </c>
      <c r="AD31" s="127" t="s">
        <v>17</v>
      </c>
      <c r="AE31" s="127" t="str">
        <f t="shared" si="5"/>
        <v>Acute</v>
      </c>
      <c r="AF31" s="127" t="s">
        <v>17</v>
      </c>
      <c r="AG31" s="124" t="str">
        <f t="shared" si="6"/>
        <v>Mortality</v>
      </c>
      <c r="AH31" s="129" t="s">
        <v>214</v>
      </c>
      <c r="AI31" s="130">
        <f t="shared" si="7"/>
        <v>4</v>
      </c>
      <c r="AJ31" s="129" t="s">
        <v>216</v>
      </c>
      <c r="AK31" s="131"/>
      <c r="AL31" s="47">
        <f t="shared" si="8"/>
        <v>861</v>
      </c>
      <c r="AM31" s="45">
        <f t="shared" si="9"/>
        <v>861</v>
      </c>
      <c r="AN31" s="119">
        <f t="shared" si="21"/>
        <v>861</v>
      </c>
      <c r="AO31" s="119">
        <f t="shared" si="21"/>
        <v>861</v>
      </c>
      <c r="AP31" s="72"/>
      <c r="AQ31" s="33" t="s">
        <v>125</v>
      </c>
      <c r="AR31" s="149" t="s">
        <v>254</v>
      </c>
      <c r="AS31" s="2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</row>
    <row r="32" spans="1:95" s="22" customFormat="1" ht="15">
      <c r="A32" s="121" t="s">
        <v>213</v>
      </c>
      <c r="B32" s="121">
        <v>758</v>
      </c>
      <c r="C32" s="102"/>
      <c r="D32" s="122" t="s">
        <v>12</v>
      </c>
      <c r="E32" s="123" t="s">
        <v>197</v>
      </c>
      <c r="F32" s="105" t="s">
        <v>136</v>
      </c>
      <c r="G32" s="47" t="s">
        <v>198</v>
      </c>
      <c r="H32" s="47" t="s">
        <v>52</v>
      </c>
      <c r="I32" s="105" t="s">
        <v>199</v>
      </c>
      <c r="J32" s="108"/>
      <c r="K32" s="105" t="s">
        <v>67</v>
      </c>
      <c r="L32" s="124" t="s">
        <v>67</v>
      </c>
      <c r="M32" s="125" t="s">
        <v>21</v>
      </c>
      <c r="N32" s="47">
        <v>200</v>
      </c>
      <c r="O32" s="47" t="s">
        <v>15</v>
      </c>
      <c r="P32" s="47" t="s">
        <v>14</v>
      </c>
      <c r="Q32" s="111"/>
      <c r="R32" s="47" t="s">
        <v>16</v>
      </c>
      <c r="S32" s="47" t="s">
        <v>16</v>
      </c>
      <c r="T32" s="132">
        <v>700</v>
      </c>
      <c r="U32" s="105"/>
      <c r="V32" s="126" t="str">
        <f t="shared" si="0"/>
        <v>NOEC</v>
      </c>
      <c r="W32" s="47">
        <f>VLOOKUP(V32,'Conversion factors'!$B$2:$C$10,2,FALSE)</f>
        <v>1</v>
      </c>
      <c r="X32" s="47">
        <f t="shared" si="1"/>
        <v>700</v>
      </c>
      <c r="Y32" s="127" t="str">
        <f t="shared" si="2"/>
        <v>Chronic</v>
      </c>
      <c r="Z32" s="106">
        <f>VLOOKUP(Y32,'Conversion factors'!$B$12:$C$13,2,FALSE)</f>
        <v>1</v>
      </c>
      <c r="AA32" s="47">
        <f t="shared" si="3"/>
        <v>700</v>
      </c>
      <c r="AB32" s="114"/>
      <c r="AC32" s="126" t="str">
        <f t="shared" si="4"/>
        <v>NOEC</v>
      </c>
      <c r="AD32" s="127" t="s">
        <v>66</v>
      </c>
      <c r="AE32" s="127" t="str">
        <f t="shared" si="5"/>
        <v>Chronic</v>
      </c>
      <c r="AF32" s="127" t="s">
        <v>66</v>
      </c>
      <c r="AG32" s="124" t="str">
        <f t="shared" si="6"/>
        <v>Growth</v>
      </c>
      <c r="AH32" s="129" t="s">
        <v>215</v>
      </c>
      <c r="AI32" s="130">
        <f t="shared" si="7"/>
        <v>200</v>
      </c>
      <c r="AJ32" s="129" t="s">
        <v>217</v>
      </c>
      <c r="AK32" s="131"/>
      <c r="AL32" s="47">
        <f t="shared" si="8"/>
        <v>700</v>
      </c>
      <c r="AM32" s="45">
        <f t="shared" si="9"/>
        <v>700</v>
      </c>
      <c r="AN32" s="119">
        <f t="shared" si="21"/>
        <v>700</v>
      </c>
      <c r="AO32" s="119">
        <f t="shared" si="21"/>
        <v>700</v>
      </c>
      <c r="AP32" s="72"/>
      <c r="AQ32" s="33" t="s">
        <v>125</v>
      </c>
      <c r="AR32" s="149" t="s">
        <v>254</v>
      </c>
      <c r="AS32" s="2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</row>
    <row r="33" spans="1:95" s="22" customFormat="1" ht="15">
      <c r="A33" s="121" t="s">
        <v>196</v>
      </c>
      <c r="B33" s="121">
        <v>760</v>
      </c>
      <c r="C33" s="102"/>
      <c r="D33" s="122" t="s">
        <v>12</v>
      </c>
      <c r="E33" s="123" t="s">
        <v>197</v>
      </c>
      <c r="F33" s="105" t="s">
        <v>136</v>
      </c>
      <c r="G33" s="47" t="s">
        <v>198</v>
      </c>
      <c r="H33" s="47" t="s">
        <v>52</v>
      </c>
      <c r="I33" s="105" t="s">
        <v>199</v>
      </c>
      <c r="J33" s="108"/>
      <c r="K33" s="105" t="s">
        <v>65</v>
      </c>
      <c r="L33" s="124" t="s">
        <v>53</v>
      </c>
      <c r="M33" s="125" t="s">
        <v>20</v>
      </c>
      <c r="N33" s="47">
        <v>2</v>
      </c>
      <c r="O33" s="47" t="s">
        <v>15</v>
      </c>
      <c r="P33" s="47" t="s">
        <v>49</v>
      </c>
      <c r="Q33" s="111"/>
      <c r="R33" s="47" t="s">
        <v>16</v>
      </c>
      <c r="S33" s="47" t="s">
        <v>16</v>
      </c>
      <c r="T33" s="132">
        <v>24000</v>
      </c>
      <c r="U33" s="105"/>
      <c r="V33" s="126" t="str">
        <f t="shared" si="0"/>
        <v>LC50</v>
      </c>
      <c r="W33" s="47">
        <f>VLOOKUP(V33,'Conversion factors'!$B$2:$C$10,2,FALSE)</f>
        <v>5</v>
      </c>
      <c r="X33" s="47">
        <f t="shared" si="1"/>
        <v>4800</v>
      </c>
      <c r="Y33" s="127" t="str">
        <f t="shared" si="2"/>
        <v>Acute</v>
      </c>
      <c r="Z33" s="106">
        <f>VLOOKUP(Y33,'Conversion factors'!$B$12:$C$13,2,FALSE)</f>
        <v>2</v>
      </c>
      <c r="AA33" s="47">
        <f t="shared" si="3"/>
        <v>2400</v>
      </c>
      <c r="AB33" s="114"/>
      <c r="AC33" s="126" t="str">
        <f t="shared" si="4"/>
        <v>LC50</v>
      </c>
      <c r="AD33" s="127" t="s">
        <v>17</v>
      </c>
      <c r="AE33" s="127" t="str">
        <f t="shared" si="5"/>
        <v>Acute</v>
      </c>
      <c r="AF33" s="127" t="s">
        <v>17</v>
      </c>
      <c r="AG33" s="124" t="str">
        <f t="shared" si="6"/>
        <v>Mortality</v>
      </c>
      <c r="AH33" s="129" t="s">
        <v>200</v>
      </c>
      <c r="AI33" s="130">
        <f t="shared" si="7"/>
        <v>2</v>
      </c>
      <c r="AJ33" s="129" t="s">
        <v>201</v>
      </c>
      <c r="AK33" s="131"/>
      <c r="AL33" s="47">
        <f t="shared" si="8"/>
        <v>2400</v>
      </c>
      <c r="AM33" s="45">
        <f t="shared" si="9"/>
        <v>2400</v>
      </c>
      <c r="AN33" s="119">
        <f t="shared" si="21"/>
        <v>2400</v>
      </c>
      <c r="AO33" s="119">
        <f t="shared" si="21"/>
        <v>2400</v>
      </c>
      <c r="AP33" s="72"/>
      <c r="AQ33" s="33" t="s">
        <v>125</v>
      </c>
      <c r="AR33" s="149" t="s">
        <v>256</v>
      </c>
      <c r="AS33" s="2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</row>
    <row r="34" spans="1:95" s="135" customFormat="1" ht="15">
      <c r="A34" s="121" t="s">
        <v>107</v>
      </c>
      <c r="B34" s="121">
        <v>759</v>
      </c>
      <c r="C34" s="102"/>
      <c r="D34" s="122" t="s">
        <v>12</v>
      </c>
      <c r="E34" s="123" t="s">
        <v>64</v>
      </c>
      <c r="F34" s="105" t="s">
        <v>51</v>
      </c>
      <c r="G34" s="47" t="s">
        <v>108</v>
      </c>
      <c r="H34" s="47" t="s">
        <v>52</v>
      </c>
      <c r="I34" s="105" t="s">
        <v>69</v>
      </c>
      <c r="J34" s="108"/>
      <c r="K34" s="105" t="s">
        <v>65</v>
      </c>
      <c r="L34" s="124" t="s">
        <v>53</v>
      </c>
      <c r="M34" s="125" t="s">
        <v>20</v>
      </c>
      <c r="N34" s="47">
        <v>2</v>
      </c>
      <c r="O34" s="47" t="s">
        <v>15</v>
      </c>
      <c r="P34" s="47" t="s">
        <v>49</v>
      </c>
      <c r="Q34" s="111"/>
      <c r="R34" s="47" t="s">
        <v>16</v>
      </c>
      <c r="S34" s="47" t="s">
        <v>16</v>
      </c>
      <c r="T34" s="132">
        <v>1300</v>
      </c>
      <c r="U34" s="105"/>
      <c r="V34" s="126" t="str">
        <f t="shared" si="0"/>
        <v>LC50</v>
      </c>
      <c r="W34" s="47">
        <f>VLOOKUP(V34,'Conversion factors'!$B$2:$C$10,2,FALSE)</f>
        <v>5</v>
      </c>
      <c r="X34" s="47">
        <f t="shared" si="1"/>
        <v>260</v>
      </c>
      <c r="Y34" s="127" t="str">
        <f t="shared" si="2"/>
        <v>Acute</v>
      </c>
      <c r="Z34" s="106">
        <f>VLOOKUP(Y34,'Conversion factors'!$B$12:$C$13,2,FALSE)</f>
        <v>2</v>
      </c>
      <c r="AA34" s="47">
        <f t="shared" si="3"/>
        <v>130</v>
      </c>
      <c r="AB34" s="114"/>
      <c r="AC34" s="126" t="str">
        <f t="shared" si="4"/>
        <v>LC50</v>
      </c>
      <c r="AD34" s="127" t="s">
        <v>17</v>
      </c>
      <c r="AE34" s="127" t="str">
        <f t="shared" si="5"/>
        <v>Acute</v>
      </c>
      <c r="AF34" s="127" t="s">
        <v>17</v>
      </c>
      <c r="AG34" s="124" t="str">
        <f t="shared" si="6"/>
        <v>Mortality</v>
      </c>
      <c r="AH34" s="129" t="s">
        <v>161</v>
      </c>
      <c r="AI34" s="130">
        <f t="shared" si="7"/>
        <v>2</v>
      </c>
      <c r="AJ34" s="129" t="s">
        <v>123</v>
      </c>
      <c r="AK34" s="131"/>
      <c r="AL34" s="47">
        <f t="shared" si="8"/>
        <v>130</v>
      </c>
      <c r="AM34" s="45">
        <f t="shared" si="9"/>
        <v>130</v>
      </c>
      <c r="AN34" s="119">
        <f t="shared" si="34" ref="AN34:AO34">AM34</f>
        <v>130</v>
      </c>
      <c r="AO34" s="119">
        <f t="shared" si="34"/>
        <v>130</v>
      </c>
      <c r="AP34" s="133"/>
      <c r="AQ34" s="141" t="s">
        <v>125</v>
      </c>
      <c r="AR34" s="149" t="s">
        <v>252</v>
      </c>
      <c r="AS34" s="134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</row>
    <row r="35" spans="1:95" s="22" customFormat="1" ht="15">
      <c r="A35" s="31" t="s">
        <v>226</v>
      </c>
      <c r="B35" s="31">
        <v>3304</v>
      </c>
      <c r="C35" s="77"/>
      <c r="D35" s="32" t="s">
        <v>12</v>
      </c>
      <c r="E35" s="33" t="s">
        <v>64</v>
      </c>
      <c r="F35" s="34" t="s">
        <v>51</v>
      </c>
      <c r="G35" s="35" t="s">
        <v>108</v>
      </c>
      <c r="H35" s="35" t="s">
        <v>52</v>
      </c>
      <c r="I35" s="34" t="s">
        <v>69</v>
      </c>
      <c r="J35" s="71"/>
      <c r="K35" s="34" t="s">
        <v>137</v>
      </c>
      <c r="L35" s="36" t="s">
        <v>137</v>
      </c>
      <c r="M35" s="37" t="s">
        <v>21</v>
      </c>
      <c r="N35" s="35">
        <v>21</v>
      </c>
      <c r="O35" s="35" t="s">
        <v>15</v>
      </c>
      <c r="P35" s="35" t="s">
        <v>14</v>
      </c>
      <c r="Q35" s="76"/>
      <c r="R35" s="35" t="s">
        <v>16</v>
      </c>
      <c r="S35" s="35" t="s">
        <v>16</v>
      </c>
      <c r="T35" s="38">
        <v>7</v>
      </c>
      <c r="U35" s="34"/>
      <c r="V35" s="39" t="str">
        <f t="shared" si="0"/>
        <v>NOEC</v>
      </c>
      <c r="W35" s="35">
        <f>VLOOKUP(V35,'Conversion factors'!$B$2:$C$10,2,FALSE)</f>
        <v>1</v>
      </c>
      <c r="X35" s="35">
        <f t="shared" si="1"/>
        <v>7</v>
      </c>
      <c r="Y35" s="40" t="str">
        <f t="shared" si="2"/>
        <v>Chronic</v>
      </c>
      <c r="Z35" s="49">
        <f>VLOOKUP(Y35,'Conversion factors'!$B$12:$C$13,2,FALSE)</f>
        <v>1</v>
      </c>
      <c r="AA35" s="35">
        <f t="shared" si="3"/>
        <v>7</v>
      </c>
      <c r="AB35" s="75"/>
      <c r="AC35" s="39" t="str">
        <f t="shared" si="4"/>
        <v>NOEC</v>
      </c>
      <c r="AD35" s="40" t="s">
        <v>66</v>
      </c>
      <c r="AE35" s="40" t="str">
        <f t="shared" si="5"/>
        <v>Chronic</v>
      </c>
      <c r="AF35" s="40" t="s">
        <v>66</v>
      </c>
      <c r="AG35" s="41" t="str">
        <f t="shared" si="6"/>
        <v>Reproduction</v>
      </c>
      <c r="AH35" s="42" t="s">
        <v>162</v>
      </c>
      <c r="AI35" s="43">
        <f t="shared" si="7"/>
        <v>21</v>
      </c>
      <c r="AJ35" s="42" t="s">
        <v>171</v>
      </c>
      <c r="AK35" s="74"/>
      <c r="AL35" s="98">
        <f t="shared" si="8"/>
        <v>7</v>
      </c>
      <c r="AM35" s="46">
        <f t="shared" si="9"/>
        <v>7</v>
      </c>
      <c r="AN35" s="50">
        <f t="shared" si="35" ref="AN35:AO35">AM35</f>
        <v>7</v>
      </c>
      <c r="AO35" s="88">
        <f t="shared" si="35"/>
        <v>7</v>
      </c>
      <c r="AP35" s="72"/>
      <c r="AQ35" s="33" t="s">
        <v>125</v>
      </c>
      <c r="AR35" s="149"/>
      <c r="AS35" s="2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</row>
    <row r="36" spans="1:95" s="22" customFormat="1" ht="15">
      <c r="A36" s="31" t="s">
        <v>248</v>
      </c>
      <c r="B36" s="31">
        <v>3305</v>
      </c>
      <c r="C36" s="77"/>
      <c r="D36" s="32" t="s">
        <v>12</v>
      </c>
      <c r="E36" s="33" t="s">
        <v>64</v>
      </c>
      <c r="F36" s="34" t="s">
        <v>51</v>
      </c>
      <c r="G36" s="35" t="s">
        <v>108</v>
      </c>
      <c r="H36" s="35" t="s">
        <v>52</v>
      </c>
      <c r="I36" s="34" t="s">
        <v>69</v>
      </c>
      <c r="J36" s="71"/>
      <c r="K36" s="34" t="s">
        <v>138</v>
      </c>
      <c r="L36" s="36" t="s">
        <v>138</v>
      </c>
      <c r="M36" s="37" t="s">
        <v>13</v>
      </c>
      <c r="N36" s="35">
        <v>2</v>
      </c>
      <c r="O36" s="35" t="s">
        <v>15</v>
      </c>
      <c r="P36" s="35" t="s">
        <v>49</v>
      </c>
      <c r="Q36" s="76"/>
      <c r="R36" s="35" t="s">
        <v>16</v>
      </c>
      <c r="S36" s="35" t="s">
        <v>16</v>
      </c>
      <c r="T36" s="38">
        <v>580</v>
      </c>
      <c r="U36" s="34"/>
      <c r="V36" s="39" t="str">
        <f t="shared" si="0"/>
        <v>EC50</v>
      </c>
      <c r="W36" s="35">
        <f>VLOOKUP(V36,'Conversion factors'!$B$2:$C$10,2,FALSE)</f>
        <v>5</v>
      </c>
      <c r="X36" s="35">
        <f t="shared" si="1"/>
        <v>116</v>
      </c>
      <c r="Y36" s="40" t="str">
        <f t="shared" si="2"/>
        <v>Acute</v>
      </c>
      <c r="Z36" s="49">
        <f>VLOOKUP(Y36,'Conversion factors'!$B$12:$C$13,2,FALSE)</f>
        <v>2</v>
      </c>
      <c r="AA36" s="35">
        <f t="shared" si="3"/>
        <v>58</v>
      </c>
      <c r="AB36" s="75"/>
      <c r="AC36" s="39" t="str">
        <f t="shared" si="4"/>
        <v>EC50</v>
      </c>
      <c r="AD36" s="40" t="s">
        <v>17</v>
      </c>
      <c r="AE36" s="40" t="str">
        <f t="shared" si="5"/>
        <v>Acute</v>
      </c>
      <c r="AF36" s="40" t="s">
        <v>17</v>
      </c>
      <c r="AG36" s="92" t="str">
        <f t="shared" si="6"/>
        <v>Immobilisation</v>
      </c>
      <c r="AH36" s="93" t="s">
        <v>168</v>
      </c>
      <c r="AI36" s="94">
        <f t="shared" si="7"/>
        <v>2</v>
      </c>
      <c r="AJ36" s="93" t="s">
        <v>172</v>
      </c>
      <c r="AK36" s="97"/>
      <c r="AL36" s="96">
        <f t="shared" si="8"/>
        <v>58</v>
      </c>
      <c r="AM36" s="89">
        <f t="shared" si="9"/>
        <v>58</v>
      </c>
      <c r="AN36" s="90">
        <f t="shared" si="36" ref="AN36:AO37">AM36</f>
        <v>58</v>
      </c>
      <c r="AO36" s="90">
        <f t="shared" si="36"/>
        <v>58</v>
      </c>
      <c r="AP36" s="72"/>
      <c r="AQ36" s="33" t="s">
        <v>125</v>
      </c>
      <c r="AR36" s="149"/>
      <c r="AS36" s="2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</row>
    <row r="37" spans="1:95" s="135" customFormat="1" ht="15">
      <c r="A37" s="121" t="s">
        <v>220</v>
      </c>
      <c r="B37" s="121">
        <v>758</v>
      </c>
      <c r="C37" s="102"/>
      <c r="D37" s="122" t="s">
        <v>12</v>
      </c>
      <c r="E37" s="123" t="s">
        <v>64</v>
      </c>
      <c r="F37" s="105" t="s">
        <v>51</v>
      </c>
      <c r="G37" s="47" t="s">
        <v>108</v>
      </c>
      <c r="H37" s="47" t="s">
        <v>52</v>
      </c>
      <c r="I37" s="105" t="s">
        <v>69</v>
      </c>
      <c r="J37" s="108"/>
      <c r="K37" s="105" t="s">
        <v>65</v>
      </c>
      <c r="L37" s="124" t="s">
        <v>53</v>
      </c>
      <c r="M37" s="125" t="s">
        <v>20</v>
      </c>
      <c r="N37" s="47">
        <v>4</v>
      </c>
      <c r="O37" s="47" t="s">
        <v>15</v>
      </c>
      <c r="P37" s="47" t="s">
        <v>49</v>
      </c>
      <c r="Q37" s="111"/>
      <c r="R37" s="47" t="s">
        <v>16</v>
      </c>
      <c r="S37" s="47" t="s">
        <v>16</v>
      </c>
      <c r="T37" s="132">
        <v>1520</v>
      </c>
      <c r="U37" s="105"/>
      <c r="V37" s="126" t="str">
        <f t="shared" si="0"/>
        <v>LC50</v>
      </c>
      <c r="W37" s="47">
        <f>VLOOKUP(V37,'Conversion factors'!$B$2:$C$10,2,FALSE)</f>
        <v>5</v>
      </c>
      <c r="X37" s="47">
        <f t="shared" si="1"/>
        <v>304</v>
      </c>
      <c r="Y37" s="127" t="str">
        <f t="shared" si="2"/>
        <v>Acute</v>
      </c>
      <c r="Z37" s="106">
        <f>VLOOKUP(Y37,'Conversion factors'!$B$12:$C$13,2,FALSE)</f>
        <v>2</v>
      </c>
      <c r="AA37" s="47">
        <f t="shared" si="3"/>
        <v>152</v>
      </c>
      <c r="AB37" s="114"/>
      <c r="AC37" s="126" t="str">
        <f t="shared" si="4"/>
        <v>LC50</v>
      </c>
      <c r="AD37" s="127" t="s">
        <v>17</v>
      </c>
      <c r="AE37" s="127" t="s">
        <v>127</v>
      </c>
      <c r="AF37" s="127" t="s">
        <v>17</v>
      </c>
      <c r="AG37" s="124" t="str">
        <f t="shared" si="6"/>
        <v>Mortality</v>
      </c>
      <c r="AH37" s="129" t="s">
        <v>221</v>
      </c>
      <c r="AI37" s="130">
        <f t="shared" si="7"/>
        <v>4</v>
      </c>
      <c r="AJ37" s="129" t="s">
        <v>222</v>
      </c>
      <c r="AK37" s="131"/>
      <c r="AL37" s="47">
        <f t="shared" si="8"/>
        <v>152</v>
      </c>
      <c r="AM37" s="45">
        <f t="shared" si="9"/>
        <v>152</v>
      </c>
      <c r="AN37" s="119">
        <f t="shared" si="36"/>
        <v>152</v>
      </c>
      <c r="AO37" s="119">
        <f t="shared" si="36"/>
        <v>152</v>
      </c>
      <c r="AP37" s="133"/>
      <c r="AQ37" s="33" t="s">
        <v>125</v>
      </c>
      <c r="AR37" s="149" t="s">
        <v>254</v>
      </c>
      <c r="AS37" s="134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</row>
    <row r="38" spans="1:95" s="22" customFormat="1" ht="15">
      <c r="A38" s="31" t="s">
        <v>225</v>
      </c>
      <c r="B38" s="31">
        <v>3303</v>
      </c>
      <c r="C38" s="77"/>
      <c r="D38" s="32" t="s">
        <v>12</v>
      </c>
      <c r="E38" s="33" t="s">
        <v>134</v>
      </c>
      <c r="F38" s="34" t="s">
        <v>136</v>
      </c>
      <c r="G38" s="35" t="s">
        <v>135</v>
      </c>
      <c r="H38" s="35" t="s">
        <v>52</v>
      </c>
      <c r="I38" s="34" t="s">
        <v>100</v>
      </c>
      <c r="J38" s="71"/>
      <c r="K38" s="34" t="s">
        <v>65</v>
      </c>
      <c r="L38" s="36" t="s">
        <v>53</v>
      </c>
      <c r="M38" s="37" t="s">
        <v>20</v>
      </c>
      <c r="N38" s="35">
        <v>4</v>
      </c>
      <c r="O38" s="35" t="s">
        <v>15</v>
      </c>
      <c r="P38" s="35" t="s">
        <v>49</v>
      </c>
      <c r="Q38" s="76"/>
      <c r="R38" s="35" t="s">
        <v>16</v>
      </c>
      <c r="S38" s="35" t="s">
        <v>16</v>
      </c>
      <c r="T38" s="38">
        <v>2040</v>
      </c>
      <c r="U38" s="34"/>
      <c r="V38" s="39" t="str">
        <f t="shared" si="0"/>
        <v>LC50</v>
      </c>
      <c r="W38" s="35">
        <f>VLOOKUP(V38,'Conversion factors'!$B$2:$C$10,2,FALSE)</f>
        <v>5</v>
      </c>
      <c r="X38" s="35">
        <f t="shared" si="1"/>
        <v>408</v>
      </c>
      <c r="Y38" s="40" t="str">
        <f t="shared" si="2"/>
        <v>Acute</v>
      </c>
      <c r="Z38" s="49">
        <f>VLOOKUP(Y38,'Conversion factors'!$B$12:$C$13,2,FALSE)</f>
        <v>2</v>
      </c>
      <c r="AA38" s="35">
        <f t="shared" si="3"/>
        <v>204</v>
      </c>
      <c r="AB38" s="75"/>
      <c r="AC38" s="39" t="str">
        <f t="shared" si="4"/>
        <v>LC50</v>
      </c>
      <c r="AD38" s="40" t="s">
        <v>17</v>
      </c>
      <c r="AE38" s="40" t="str">
        <f t="shared" si="5"/>
        <v>Acute</v>
      </c>
      <c r="AF38" s="40" t="s">
        <v>17</v>
      </c>
      <c r="AG38" s="92" t="str">
        <f t="shared" si="6"/>
        <v>Mortality</v>
      </c>
      <c r="AH38" s="93" t="s">
        <v>167</v>
      </c>
      <c r="AI38" s="94">
        <f t="shared" si="7"/>
        <v>4</v>
      </c>
      <c r="AJ38" s="93" t="s">
        <v>170</v>
      </c>
      <c r="AK38" s="97"/>
      <c r="AL38" s="96">
        <f t="shared" si="8"/>
        <v>204</v>
      </c>
      <c r="AM38" s="89">
        <f t="shared" si="9"/>
        <v>204</v>
      </c>
      <c r="AN38" s="90">
        <f t="shared" si="37" ref="AN38:AO38">AM38</f>
        <v>204</v>
      </c>
      <c r="AO38" s="90">
        <f t="shared" si="37"/>
        <v>204</v>
      </c>
      <c r="AP38" s="72"/>
      <c r="AQ38" s="33" t="s">
        <v>125</v>
      </c>
      <c r="AR38" s="149"/>
      <c r="AS38" s="2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</row>
    <row r="39" spans="1:95" s="22" customFormat="1" ht="15">
      <c r="A39" s="31" t="s">
        <v>224</v>
      </c>
      <c r="B39" s="31">
        <v>3302</v>
      </c>
      <c r="C39" s="77"/>
      <c r="D39" s="32" t="s">
        <v>12</v>
      </c>
      <c r="E39" s="33" t="s">
        <v>132</v>
      </c>
      <c r="F39" s="34" t="s">
        <v>136</v>
      </c>
      <c r="G39" s="35" t="s">
        <v>133</v>
      </c>
      <c r="H39" s="35" t="s">
        <v>52</v>
      </c>
      <c r="I39" s="34" t="s">
        <v>100</v>
      </c>
      <c r="J39" s="71"/>
      <c r="K39" s="34" t="s">
        <v>65</v>
      </c>
      <c r="L39" s="36" t="s">
        <v>53</v>
      </c>
      <c r="M39" s="37" t="s">
        <v>20</v>
      </c>
      <c r="N39" s="35">
        <v>4</v>
      </c>
      <c r="O39" s="35" t="s">
        <v>15</v>
      </c>
      <c r="P39" s="35" t="s">
        <v>49</v>
      </c>
      <c r="Q39" s="76"/>
      <c r="R39" s="35" t="s">
        <v>16</v>
      </c>
      <c r="S39" s="35" t="s">
        <v>16</v>
      </c>
      <c r="T39" s="38">
        <v>460</v>
      </c>
      <c r="U39" s="34"/>
      <c r="V39" s="39" t="str">
        <f t="shared" si="0"/>
        <v>LC50</v>
      </c>
      <c r="W39" s="35">
        <f>VLOOKUP(V39,'Conversion factors'!$B$2:$C$10,2,FALSE)</f>
        <v>5</v>
      </c>
      <c r="X39" s="35">
        <f t="shared" si="1"/>
        <v>92</v>
      </c>
      <c r="Y39" s="40" t="str">
        <f t="shared" si="2"/>
        <v>Acute</v>
      </c>
      <c r="Z39" s="49">
        <f>VLOOKUP(Y39,'Conversion factors'!$B$12:$C$13,2,FALSE)</f>
        <v>2</v>
      </c>
      <c r="AA39" s="35">
        <f t="shared" si="3"/>
        <v>46</v>
      </c>
      <c r="AB39" s="75"/>
      <c r="AC39" s="39" t="str">
        <f t="shared" si="4"/>
        <v>LC50</v>
      </c>
      <c r="AD39" s="40" t="s">
        <v>17</v>
      </c>
      <c r="AE39" s="40" t="str">
        <f t="shared" si="5"/>
        <v>Acute</v>
      </c>
      <c r="AF39" s="40" t="s">
        <v>17</v>
      </c>
      <c r="AG39" s="92" t="str">
        <f t="shared" si="6"/>
        <v>Mortality</v>
      </c>
      <c r="AH39" s="93" t="s">
        <v>166</v>
      </c>
      <c r="AI39" s="94">
        <f t="shared" si="7"/>
        <v>4</v>
      </c>
      <c r="AJ39" s="93" t="s">
        <v>169</v>
      </c>
      <c r="AK39" s="97"/>
      <c r="AL39" s="96">
        <f t="shared" si="8"/>
        <v>46</v>
      </c>
      <c r="AM39" s="89">
        <f t="shared" si="9"/>
        <v>46</v>
      </c>
      <c r="AN39" s="90">
        <f t="shared" si="38" ref="AN39:AO39">AM39</f>
        <v>46</v>
      </c>
      <c r="AO39" s="90">
        <f t="shared" si="38"/>
        <v>46</v>
      </c>
      <c r="AP39" s="72"/>
      <c r="AQ39" s="33" t="s">
        <v>125</v>
      </c>
      <c r="AR39" s="149"/>
      <c r="AS39" s="2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</row>
    <row r="40" spans="1:95" s="22" customFormat="1" ht="15">
      <c r="A40" s="31" t="s">
        <v>227</v>
      </c>
      <c r="B40" s="31">
        <v>3301</v>
      </c>
      <c r="C40" s="77"/>
      <c r="D40" s="32" t="s">
        <v>12</v>
      </c>
      <c r="E40" s="33" t="s">
        <v>130</v>
      </c>
      <c r="F40" s="34" t="s">
        <v>136</v>
      </c>
      <c r="G40" s="35" t="s">
        <v>131</v>
      </c>
      <c r="H40" s="35" t="s">
        <v>52</v>
      </c>
      <c r="I40" s="34" t="s">
        <v>110</v>
      </c>
      <c r="J40" s="71"/>
      <c r="K40" s="34" t="s">
        <v>137</v>
      </c>
      <c r="L40" s="36" t="s">
        <v>180</v>
      </c>
      <c r="M40" s="37" t="s">
        <v>21</v>
      </c>
      <c r="N40" s="35">
        <v>215</v>
      </c>
      <c r="O40" s="35" t="s">
        <v>15</v>
      </c>
      <c r="P40" s="35" t="s">
        <v>14</v>
      </c>
      <c r="Q40" s="76"/>
      <c r="R40" s="35" t="s">
        <v>16</v>
      </c>
      <c r="S40" s="35" t="s">
        <v>16</v>
      </c>
      <c r="T40" s="38">
        <v>1.35</v>
      </c>
      <c r="U40" s="34"/>
      <c r="V40" s="39" t="str">
        <f t="shared" si="0"/>
        <v>NOEC</v>
      </c>
      <c r="W40" s="35">
        <f>VLOOKUP(V40,'Conversion factors'!$B$2:$C$10,2,FALSE)</f>
        <v>1</v>
      </c>
      <c r="X40" s="35">
        <f t="shared" si="1"/>
        <v>1.35</v>
      </c>
      <c r="Y40" s="40" t="str">
        <f t="shared" si="2"/>
        <v>Chronic</v>
      </c>
      <c r="Z40" s="49">
        <f>VLOOKUP(Y40,'Conversion factors'!$B$12:$C$13,2,FALSE)</f>
        <v>1</v>
      </c>
      <c r="AA40" s="35">
        <f t="shared" si="3"/>
        <v>1.35</v>
      </c>
      <c r="AB40" s="75"/>
      <c r="AC40" s="39" t="str">
        <f t="shared" si="4"/>
        <v>NOEC</v>
      </c>
      <c r="AD40" s="40" t="s">
        <v>66</v>
      </c>
      <c r="AE40" s="40" t="str">
        <f t="shared" si="5"/>
        <v>Chronic</v>
      </c>
      <c r="AF40" s="40" t="s">
        <v>66</v>
      </c>
      <c r="AG40" s="41" t="str">
        <f t="shared" si="6"/>
        <v># eggs laid</v>
      </c>
      <c r="AH40" s="42" t="s">
        <v>163</v>
      </c>
      <c r="AI40" s="43">
        <f t="shared" si="7"/>
        <v>215</v>
      </c>
      <c r="AJ40" s="42" t="s">
        <v>164</v>
      </c>
      <c r="AK40" s="74"/>
      <c r="AL40" s="98">
        <f t="shared" si="8"/>
        <v>1.35</v>
      </c>
      <c r="AM40" s="46">
        <f t="shared" si="9"/>
        <v>1.35</v>
      </c>
      <c r="AN40" s="50">
        <f t="shared" si="39" ref="AN40:AO40">AM40</f>
        <v>1.35</v>
      </c>
      <c r="AO40" s="88">
        <f t="shared" si="39"/>
        <v>1.35</v>
      </c>
      <c r="AP40" s="72"/>
      <c r="AQ40" s="33" t="s">
        <v>125</v>
      </c>
      <c r="AR40" s="149"/>
      <c r="AS40" s="2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</row>
    <row r="41" spans="1:95" s="22" customFormat="1" ht="15">
      <c r="A41" s="31" t="s">
        <v>228</v>
      </c>
      <c r="B41" s="31">
        <v>3301</v>
      </c>
      <c r="C41" s="77"/>
      <c r="D41" s="32" t="s">
        <v>12</v>
      </c>
      <c r="E41" s="33" t="s">
        <v>130</v>
      </c>
      <c r="F41" s="34" t="s">
        <v>136</v>
      </c>
      <c r="G41" s="35" t="s">
        <v>131</v>
      </c>
      <c r="H41" s="35" t="s">
        <v>52</v>
      </c>
      <c r="I41" s="34" t="s">
        <v>110</v>
      </c>
      <c r="J41" s="71"/>
      <c r="K41" s="34" t="s">
        <v>137</v>
      </c>
      <c r="L41" s="36" t="s">
        <v>180</v>
      </c>
      <c r="M41" s="37" t="s">
        <v>22</v>
      </c>
      <c r="N41" s="35">
        <v>215</v>
      </c>
      <c r="O41" s="35" t="s">
        <v>15</v>
      </c>
      <c r="P41" s="35" t="s">
        <v>14</v>
      </c>
      <c r="Q41" s="76"/>
      <c r="R41" s="35" t="s">
        <v>16</v>
      </c>
      <c r="S41" s="35" t="s">
        <v>16</v>
      </c>
      <c r="T41" s="38">
        <v>2.58</v>
      </c>
      <c r="U41" s="34"/>
      <c r="V41" s="39" t="str">
        <f t="shared" si="0"/>
        <v>LOEC</v>
      </c>
      <c r="W41" s="35">
        <f>VLOOKUP(V41,'Conversion factors'!$B$2:$C$10,2,FALSE)</f>
        <v>2.50</v>
      </c>
      <c r="X41" s="35">
        <f t="shared" si="1"/>
        <v>1.032</v>
      </c>
      <c r="Y41" s="40" t="str">
        <f t="shared" si="2"/>
        <v>Chronic</v>
      </c>
      <c r="Z41" s="49">
        <f>VLOOKUP(Y41,'Conversion factors'!$B$12:$C$13,2,FALSE)</f>
        <v>1</v>
      </c>
      <c r="AA41" s="35">
        <f t="shared" si="3"/>
        <v>1.032</v>
      </c>
      <c r="AB41" s="75"/>
      <c r="AC41" s="39" t="str">
        <f t="shared" si="4"/>
        <v>LOEC</v>
      </c>
      <c r="AD41" s="40" t="s">
        <v>17</v>
      </c>
      <c r="AE41" s="40" t="str">
        <f t="shared" si="5"/>
        <v>Chronic</v>
      </c>
      <c r="AF41" s="40" t="s">
        <v>66</v>
      </c>
      <c r="AG41" s="41" t="str">
        <f t="shared" si="6"/>
        <v># eggs laid</v>
      </c>
      <c r="AH41" s="42" t="s">
        <v>163</v>
      </c>
      <c r="AI41" s="43">
        <f t="shared" si="7"/>
        <v>215</v>
      </c>
      <c r="AJ41" s="42" t="s">
        <v>165</v>
      </c>
      <c r="AK41" s="74"/>
      <c r="AL41" s="99">
        <f t="shared" si="8"/>
        <v>1.032</v>
      </c>
      <c r="AM41" s="100">
        <f t="shared" si="9"/>
        <v>1.032</v>
      </c>
      <c r="AN41" s="90">
        <f t="shared" si="40" ref="AN41:AO41">AM41</f>
        <v>1.032</v>
      </c>
      <c r="AO41" s="90">
        <f t="shared" si="40"/>
        <v>1.032</v>
      </c>
      <c r="AP41" s="72"/>
      <c r="AQ41" s="33" t="s">
        <v>125</v>
      </c>
      <c r="AR41" s="149"/>
      <c r="AS41" s="2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</row>
    <row r="42" spans="1:95" s="135" customFormat="1" ht="15">
      <c r="A42" s="121" t="s">
        <v>243</v>
      </c>
      <c r="B42" s="121">
        <v>759</v>
      </c>
      <c r="C42" s="102"/>
      <c r="D42" s="122" t="s">
        <v>12</v>
      </c>
      <c r="E42" s="123" t="s">
        <v>70</v>
      </c>
      <c r="F42" s="105" t="s">
        <v>136</v>
      </c>
      <c r="G42" s="47" t="s">
        <v>109</v>
      </c>
      <c r="H42" s="47" t="s">
        <v>52</v>
      </c>
      <c r="I42" s="105" t="s">
        <v>110</v>
      </c>
      <c r="J42" s="108"/>
      <c r="K42" s="105" t="s">
        <v>65</v>
      </c>
      <c r="L42" s="124" t="s">
        <v>53</v>
      </c>
      <c r="M42" s="125" t="s">
        <v>20</v>
      </c>
      <c r="N42" s="47">
        <v>4</v>
      </c>
      <c r="O42" s="47" t="s">
        <v>15</v>
      </c>
      <c r="P42" s="47" t="s">
        <v>49</v>
      </c>
      <c r="Q42" s="111"/>
      <c r="R42" s="47" t="s">
        <v>16</v>
      </c>
      <c r="S42" s="47" t="s">
        <v>16</v>
      </c>
      <c r="T42" s="132">
        <v>2600</v>
      </c>
      <c r="U42" s="105"/>
      <c r="V42" s="126" t="str">
        <f t="shared" si="0"/>
        <v>LC50</v>
      </c>
      <c r="W42" s="47">
        <f>VLOOKUP(V42,'Conversion factors'!$B$2:$C$10,2,FALSE)</f>
        <v>5</v>
      </c>
      <c r="X42" s="47">
        <f t="shared" si="1"/>
        <v>520</v>
      </c>
      <c r="Y42" s="127" t="str">
        <f t="shared" si="2"/>
        <v>Acute</v>
      </c>
      <c r="Z42" s="106">
        <f>VLOOKUP(Y42,'Conversion factors'!$B$12:$C$13,2,FALSE)</f>
        <v>2</v>
      </c>
      <c r="AA42" s="47">
        <f t="shared" si="3"/>
        <v>260</v>
      </c>
      <c r="AB42" s="114"/>
      <c r="AC42" s="126" t="str">
        <f t="shared" si="4"/>
        <v>LC50</v>
      </c>
      <c r="AD42" s="127" t="s">
        <v>17</v>
      </c>
      <c r="AE42" s="127" t="str">
        <f t="shared" si="5"/>
        <v>Acute</v>
      </c>
      <c r="AF42" s="127" t="s">
        <v>17</v>
      </c>
      <c r="AG42" s="124" t="str">
        <f t="shared" si="6"/>
        <v>Mortality</v>
      </c>
      <c r="AH42" s="129" t="s">
        <v>17</v>
      </c>
      <c r="AI42" s="130">
        <f t="shared" si="7"/>
        <v>4</v>
      </c>
      <c r="AJ42" s="129" t="s">
        <v>124</v>
      </c>
      <c r="AK42" s="131"/>
      <c r="AL42" s="47">
        <f t="shared" si="8"/>
        <v>260</v>
      </c>
      <c r="AM42" s="45">
        <f t="shared" si="9"/>
        <v>260</v>
      </c>
      <c r="AN42" s="119">
        <f t="shared" si="41" ref="AN42:AO43">AM42</f>
        <v>260</v>
      </c>
      <c r="AO42" s="119">
        <f t="shared" si="41"/>
        <v>260</v>
      </c>
      <c r="AP42" s="133"/>
      <c r="AQ42" s="141" t="s">
        <v>125</v>
      </c>
      <c r="AR42" s="149" t="s">
        <v>252</v>
      </c>
      <c r="AS42" s="134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</row>
    <row r="43" spans="1:95" s="22" customFormat="1" ht="15">
      <c r="A43" s="121" t="s">
        <v>202</v>
      </c>
      <c r="B43" s="121">
        <v>760</v>
      </c>
      <c r="C43" s="102"/>
      <c r="D43" s="122" t="s">
        <v>12</v>
      </c>
      <c r="E43" s="123" t="s">
        <v>70</v>
      </c>
      <c r="F43" s="105" t="s">
        <v>136</v>
      </c>
      <c r="G43" s="47" t="s">
        <v>109</v>
      </c>
      <c r="H43" s="47" t="s">
        <v>52</v>
      </c>
      <c r="I43" s="105" t="s">
        <v>199</v>
      </c>
      <c r="J43" s="108"/>
      <c r="K43" s="105" t="s">
        <v>65</v>
      </c>
      <c r="L43" s="124" t="s">
        <v>53</v>
      </c>
      <c r="M43" s="125" t="s">
        <v>20</v>
      </c>
      <c r="N43" s="47">
        <v>2</v>
      </c>
      <c r="O43" s="47" t="s">
        <v>15</v>
      </c>
      <c r="P43" s="47" t="s">
        <v>49</v>
      </c>
      <c r="Q43" s="111"/>
      <c r="R43" s="47" t="s">
        <v>16</v>
      </c>
      <c r="S43" s="47" t="s">
        <v>16</v>
      </c>
      <c r="T43" s="132">
        <v>2200</v>
      </c>
      <c r="U43" s="105"/>
      <c r="V43" s="126" t="str">
        <f t="shared" si="42" ref="V43">M43</f>
        <v>LC50</v>
      </c>
      <c r="W43" s="47">
        <f>VLOOKUP(V43,'Conversion factors'!$B$2:$C$10,2,FALSE)</f>
        <v>5</v>
      </c>
      <c r="X43" s="47">
        <f t="shared" si="43" ref="X43">T43/W43</f>
        <v>440</v>
      </c>
      <c r="Y43" s="127" t="str">
        <f t="shared" si="44" ref="Y43">P43</f>
        <v>Acute</v>
      </c>
      <c r="Z43" s="106">
        <f>VLOOKUP(Y43,'Conversion factors'!$B$12:$C$13,2,FALSE)</f>
        <v>2</v>
      </c>
      <c r="AA43" s="47">
        <f t="shared" si="45" ref="AA43">X43/Z43</f>
        <v>220</v>
      </c>
      <c r="AB43" s="114"/>
      <c r="AC43" s="126" t="str">
        <f t="shared" si="46" ref="AC43">M43</f>
        <v>LC50</v>
      </c>
      <c r="AD43" s="127" t="s">
        <v>17</v>
      </c>
      <c r="AE43" s="127" t="str">
        <f t="shared" si="47" ref="AE43">P43</f>
        <v>Acute</v>
      </c>
      <c r="AF43" s="127" t="s">
        <v>17</v>
      </c>
      <c r="AG43" s="124" t="str">
        <f t="shared" si="48" ref="AG43">L43</f>
        <v>Mortality</v>
      </c>
      <c r="AH43" s="129" t="s">
        <v>206</v>
      </c>
      <c r="AI43" s="130">
        <f t="shared" si="49" ref="AI43">N43</f>
        <v>2</v>
      </c>
      <c r="AJ43" s="129" t="s">
        <v>207</v>
      </c>
      <c r="AK43" s="131"/>
      <c r="AL43" s="47">
        <f t="shared" si="50" ref="AL43">AA43</f>
        <v>220</v>
      </c>
      <c r="AM43" s="45">
        <f t="shared" si="9"/>
        <v>220</v>
      </c>
      <c r="AN43" s="119">
        <f t="shared" si="41"/>
        <v>220</v>
      </c>
      <c r="AO43" s="119">
        <f t="shared" si="41"/>
        <v>220</v>
      </c>
      <c r="AP43" s="72"/>
      <c r="AQ43" s="33" t="s">
        <v>125</v>
      </c>
      <c r="AR43" s="149" t="s">
        <v>256</v>
      </c>
      <c r="AS43" s="2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</row>
    <row r="44" spans="1:95" s="22" customFormat="1" ht="15">
      <c r="A44" s="31" t="s">
        <v>234</v>
      </c>
      <c r="B44" s="31">
        <v>394</v>
      </c>
      <c r="C44" s="77"/>
      <c r="D44" s="32" t="s">
        <v>12</v>
      </c>
      <c r="E44" s="33" t="s">
        <v>258</v>
      </c>
      <c r="F44" s="34" t="s">
        <v>97</v>
      </c>
      <c r="G44" s="35" t="s">
        <v>98</v>
      </c>
      <c r="H44" s="35" t="s">
        <v>99</v>
      </c>
      <c r="I44" s="34" t="s">
        <v>100</v>
      </c>
      <c r="J44" s="71"/>
      <c r="K44" s="34" t="s">
        <v>67</v>
      </c>
      <c r="L44" s="36" t="s">
        <v>101</v>
      </c>
      <c r="M44" s="37" t="s">
        <v>21</v>
      </c>
      <c r="N44" s="35">
        <v>4</v>
      </c>
      <c r="O44" s="35" t="s">
        <v>15</v>
      </c>
      <c r="P44" s="35" t="s">
        <v>14</v>
      </c>
      <c r="Q44" s="76"/>
      <c r="R44" s="35" t="s">
        <v>16</v>
      </c>
      <c r="S44" s="35" t="s">
        <v>16</v>
      </c>
      <c r="T44" s="38">
        <v>100</v>
      </c>
      <c r="U44" s="34"/>
      <c r="V44" s="39" t="str">
        <f t="shared" si="0"/>
        <v>NOEC</v>
      </c>
      <c r="W44" s="35">
        <f>VLOOKUP(V44,'Conversion factors'!$B$2:$C$10,2,FALSE)</f>
        <v>1</v>
      </c>
      <c r="X44" s="35">
        <f t="shared" si="1"/>
        <v>100</v>
      </c>
      <c r="Y44" s="40" t="str">
        <f t="shared" si="2"/>
        <v>Chronic</v>
      </c>
      <c r="Z44" s="49">
        <f>VLOOKUP(Y44,'Conversion factors'!$B$12:$C$13,2,FALSE)</f>
        <v>1</v>
      </c>
      <c r="AA44" s="35">
        <f t="shared" si="3"/>
        <v>100</v>
      </c>
      <c r="AB44" s="75"/>
      <c r="AC44" s="39" t="str">
        <f t="shared" si="4"/>
        <v>NOEC</v>
      </c>
      <c r="AD44" s="40" t="s">
        <v>66</v>
      </c>
      <c r="AE44" s="40" t="str">
        <f t="shared" si="5"/>
        <v>Chronic</v>
      </c>
      <c r="AF44" s="40" t="s">
        <v>66</v>
      </c>
      <c r="AG44" s="41" t="str">
        <f t="shared" si="6"/>
        <v>Abundance - cell counts</v>
      </c>
      <c r="AH44" s="42" t="s">
        <v>156</v>
      </c>
      <c r="AI44" s="43">
        <f t="shared" si="7"/>
        <v>4</v>
      </c>
      <c r="AJ44" s="42" t="s">
        <v>121</v>
      </c>
      <c r="AK44" s="74"/>
      <c r="AL44" s="98">
        <f t="shared" si="8"/>
        <v>100</v>
      </c>
      <c r="AM44" s="46">
        <f t="shared" si="9"/>
        <v>100</v>
      </c>
      <c r="AN44" s="50">
        <f t="shared" si="51" ref="AN44:AO44">AM44</f>
        <v>100</v>
      </c>
      <c r="AO44" s="88">
        <f t="shared" si="51"/>
        <v>100</v>
      </c>
      <c r="AP44" s="72"/>
      <c r="AQ44" s="33" t="s">
        <v>125</v>
      </c>
      <c r="AR44" s="149"/>
      <c r="AS44" s="2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</row>
    <row r="45" spans="1:97" s="22" customFormat="1" ht="15">
      <c r="A45" s="31" t="s">
        <v>235</v>
      </c>
      <c r="B45" s="31">
        <v>394</v>
      </c>
      <c r="C45" s="77"/>
      <c r="D45" s="32" t="s">
        <v>12</v>
      </c>
      <c r="E45" s="33" t="s">
        <v>258</v>
      </c>
      <c r="F45" s="34" t="s">
        <v>97</v>
      </c>
      <c r="G45" s="35" t="s">
        <v>98</v>
      </c>
      <c r="H45" s="35" t="s">
        <v>99</v>
      </c>
      <c r="I45" s="34" t="s">
        <v>100</v>
      </c>
      <c r="J45" s="71"/>
      <c r="K45" s="34" t="s">
        <v>67</v>
      </c>
      <c r="L45" s="36" t="s">
        <v>101</v>
      </c>
      <c r="M45" s="37" t="s">
        <v>22</v>
      </c>
      <c r="N45" s="35">
        <v>4</v>
      </c>
      <c r="O45" s="35" t="s">
        <v>15</v>
      </c>
      <c r="P45" s="35" t="s">
        <v>14</v>
      </c>
      <c r="Q45" s="76"/>
      <c r="R45" s="35" t="s">
        <v>16</v>
      </c>
      <c r="S45" s="35" t="s">
        <v>16</v>
      </c>
      <c r="T45" s="38">
        <v>200</v>
      </c>
      <c r="U45" s="34"/>
      <c r="V45" s="39" t="str">
        <f t="shared" si="0"/>
        <v>LOEC</v>
      </c>
      <c r="W45" s="35">
        <f>VLOOKUP(V45,'Conversion factors'!$B$2:$C$10,2,FALSE)</f>
        <v>2.50</v>
      </c>
      <c r="X45" s="35">
        <f t="shared" si="1"/>
        <v>80</v>
      </c>
      <c r="Y45" s="40" t="str">
        <f t="shared" si="2"/>
        <v>Chronic</v>
      </c>
      <c r="Z45" s="49">
        <f>VLOOKUP(Y45,'Conversion factors'!$B$12:$C$13,2,FALSE)</f>
        <v>1</v>
      </c>
      <c r="AA45" s="35">
        <f t="shared" si="3"/>
        <v>80</v>
      </c>
      <c r="AB45" s="75"/>
      <c r="AC45" s="39" t="str">
        <f t="shared" si="4"/>
        <v>LOEC</v>
      </c>
      <c r="AD45" s="40" t="s">
        <v>17</v>
      </c>
      <c r="AE45" s="91" t="str">
        <f t="shared" si="5"/>
        <v>Chronic</v>
      </c>
      <c r="AF45" s="91" t="s">
        <v>66</v>
      </c>
      <c r="AG45" s="92" t="str">
        <f t="shared" si="6"/>
        <v>Abundance - cell counts</v>
      </c>
      <c r="AH45" s="93" t="s">
        <v>156</v>
      </c>
      <c r="AI45" s="94">
        <f t="shared" si="7"/>
        <v>4</v>
      </c>
      <c r="AJ45" s="93" t="s">
        <v>157</v>
      </c>
      <c r="AK45" s="97"/>
      <c r="AL45" s="96">
        <f t="shared" si="8"/>
        <v>80</v>
      </c>
      <c r="AM45" s="89">
        <f t="shared" si="9"/>
        <v>80</v>
      </c>
      <c r="AN45" s="90">
        <f t="shared" si="52" ref="AN45:AO45">AM45</f>
        <v>80</v>
      </c>
      <c r="AO45" s="90">
        <f t="shared" si="52"/>
        <v>80</v>
      </c>
      <c r="AP45" s="71"/>
      <c r="AQ45" s="33" t="s">
        <v>125</v>
      </c>
      <c r="AR45" s="149"/>
      <c r="AS45" s="2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</row>
    <row r="46" spans="1:97" s="22" customFormat="1" ht="15">
      <c r="A46" s="31" t="s">
        <v>236</v>
      </c>
      <c r="B46" s="31">
        <v>394</v>
      </c>
      <c r="C46" s="77"/>
      <c r="D46" s="32" t="s">
        <v>12</v>
      </c>
      <c r="E46" s="33" t="s">
        <v>258</v>
      </c>
      <c r="F46" s="34" t="s">
        <v>97</v>
      </c>
      <c r="G46" s="35" t="s">
        <v>98</v>
      </c>
      <c r="H46" s="35" t="s">
        <v>99</v>
      </c>
      <c r="I46" s="34" t="s">
        <v>100</v>
      </c>
      <c r="J46" s="71"/>
      <c r="K46" s="34" t="s">
        <v>67</v>
      </c>
      <c r="L46" s="36" t="s">
        <v>101</v>
      </c>
      <c r="M46" s="37" t="s">
        <v>13</v>
      </c>
      <c r="N46" s="35">
        <v>4</v>
      </c>
      <c r="O46" s="35" t="s">
        <v>15</v>
      </c>
      <c r="P46" s="35" t="s">
        <v>14</v>
      </c>
      <c r="Q46" s="76"/>
      <c r="R46" s="35" t="s">
        <v>16</v>
      </c>
      <c r="S46" s="35" t="s">
        <v>16</v>
      </c>
      <c r="T46" s="38">
        <v>680</v>
      </c>
      <c r="U46" s="34"/>
      <c r="V46" s="39" t="str">
        <f t="shared" si="0"/>
        <v>EC50</v>
      </c>
      <c r="W46" s="35">
        <f>VLOOKUP(V46,'Conversion factors'!$B$2:$C$10,2,FALSE)</f>
        <v>5</v>
      </c>
      <c r="X46" s="35">
        <f t="shared" si="1"/>
        <v>136</v>
      </c>
      <c r="Y46" s="40" t="str">
        <f t="shared" si="2"/>
        <v>Chronic</v>
      </c>
      <c r="Z46" s="49">
        <f>VLOOKUP(Y46,'Conversion factors'!$B$12:$C$13,2,FALSE)</f>
        <v>1</v>
      </c>
      <c r="AA46" s="35">
        <f t="shared" si="3"/>
        <v>136</v>
      </c>
      <c r="AB46" s="75"/>
      <c r="AC46" s="39" t="str">
        <f t="shared" si="4"/>
        <v>EC50</v>
      </c>
      <c r="AD46" s="40" t="s">
        <v>17</v>
      </c>
      <c r="AE46" s="91" t="str">
        <f t="shared" si="5"/>
        <v>Chronic</v>
      </c>
      <c r="AF46" s="91" t="s">
        <v>66</v>
      </c>
      <c r="AG46" s="92" t="str">
        <f t="shared" si="6"/>
        <v>Abundance - cell counts</v>
      </c>
      <c r="AH46" s="93" t="s">
        <v>156</v>
      </c>
      <c r="AI46" s="94">
        <f t="shared" si="7"/>
        <v>4</v>
      </c>
      <c r="AJ46" s="93" t="s">
        <v>158</v>
      </c>
      <c r="AK46" s="97"/>
      <c r="AL46" s="96">
        <f t="shared" si="8"/>
        <v>136</v>
      </c>
      <c r="AM46" s="89">
        <f t="shared" si="9"/>
        <v>136</v>
      </c>
      <c r="AN46" s="90">
        <f t="shared" si="53" ref="AN46:AO46">AM46</f>
        <v>136</v>
      </c>
      <c r="AO46" s="90">
        <f t="shared" si="53"/>
        <v>136</v>
      </c>
      <c r="AP46" s="71"/>
      <c r="AQ46" s="33" t="s">
        <v>125</v>
      </c>
      <c r="AR46" s="149"/>
      <c r="AS46" s="2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</row>
    <row r="47" spans="1:97" s="135" customFormat="1" ht="15">
      <c r="A47" s="121" t="s">
        <v>77</v>
      </c>
      <c r="B47" s="121">
        <v>756</v>
      </c>
      <c r="C47" s="102"/>
      <c r="D47" s="122" t="s">
        <v>12</v>
      </c>
      <c r="E47" s="123" t="s">
        <v>78</v>
      </c>
      <c r="F47" s="105" t="s">
        <v>136</v>
      </c>
      <c r="G47" s="47" t="s">
        <v>79</v>
      </c>
      <c r="H47" s="47" t="s">
        <v>52</v>
      </c>
      <c r="I47" s="105" t="s">
        <v>80</v>
      </c>
      <c r="J47" s="108"/>
      <c r="K47" s="105" t="s">
        <v>65</v>
      </c>
      <c r="L47" s="124" t="s">
        <v>53</v>
      </c>
      <c r="M47" s="125" t="s">
        <v>20</v>
      </c>
      <c r="N47" s="47">
        <v>13</v>
      </c>
      <c r="O47" s="47" t="s">
        <v>15</v>
      </c>
      <c r="P47" s="47" t="s">
        <v>14</v>
      </c>
      <c r="Q47" s="111"/>
      <c r="R47" s="47" t="s">
        <v>16</v>
      </c>
      <c r="S47" s="47" t="s">
        <v>16</v>
      </c>
      <c r="T47" s="132">
        <v>23</v>
      </c>
      <c r="U47" s="105"/>
      <c r="V47" s="126" t="str">
        <f t="shared" si="0"/>
        <v>LC50</v>
      </c>
      <c r="W47" s="47">
        <f>VLOOKUP(V47,'Conversion factors'!$B$2:$C$10,2,FALSE)</f>
        <v>5</v>
      </c>
      <c r="X47" s="47">
        <f t="shared" si="1"/>
        <v>4.5999999999999996</v>
      </c>
      <c r="Y47" s="127" t="s">
        <v>14</v>
      </c>
      <c r="Z47" s="106">
        <f>VLOOKUP(Y47,'Conversion factors'!$B$12:$C$13,2,FALSE)</f>
        <v>1</v>
      </c>
      <c r="AA47" s="47">
        <f t="shared" si="3"/>
        <v>4.5999999999999996</v>
      </c>
      <c r="AB47" s="114"/>
      <c r="AC47" s="126" t="str">
        <f t="shared" si="4"/>
        <v>LC50</v>
      </c>
      <c r="AD47" s="127" t="s">
        <v>17</v>
      </c>
      <c r="AE47" s="127" t="str">
        <f t="shared" si="5"/>
        <v>Chronic</v>
      </c>
      <c r="AF47" s="127" t="s">
        <v>66</v>
      </c>
      <c r="AG47" s="124" t="str">
        <f t="shared" si="6"/>
        <v>Mortality</v>
      </c>
      <c r="AH47" s="129" t="s">
        <v>141</v>
      </c>
      <c r="AI47" s="130">
        <f t="shared" si="7"/>
        <v>13</v>
      </c>
      <c r="AJ47" s="129" t="s">
        <v>113</v>
      </c>
      <c r="AK47" s="117"/>
      <c r="AL47" s="47">
        <f t="shared" si="8"/>
        <v>4.5999999999999996</v>
      </c>
      <c r="AM47" s="45">
        <f t="shared" si="9"/>
        <v>4.5999999999999996</v>
      </c>
      <c r="AN47" s="119">
        <f t="shared" si="54" ref="AN47:AO47">AM47</f>
        <v>4.5999999999999996</v>
      </c>
      <c r="AO47" s="119">
        <f t="shared" si="54"/>
        <v>4.5999999999999996</v>
      </c>
      <c r="AP47" s="108"/>
      <c r="AQ47" s="141" t="s">
        <v>125</v>
      </c>
      <c r="AR47" s="149" t="s">
        <v>251</v>
      </c>
      <c r="AS47" s="134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</row>
    <row r="48" spans="1:95" s="22" customFormat="1" ht="15">
      <c r="A48" s="121" t="s">
        <v>73</v>
      </c>
      <c r="B48" s="121">
        <v>396</v>
      </c>
      <c r="C48" s="102"/>
      <c r="D48" s="122" t="s">
        <v>12</v>
      </c>
      <c r="E48" s="123" t="s">
        <v>74</v>
      </c>
      <c r="F48" s="105" t="s">
        <v>136</v>
      </c>
      <c r="G48" s="47" t="s">
        <v>75</v>
      </c>
      <c r="H48" s="47" t="s">
        <v>52</v>
      </c>
      <c r="I48" s="105" t="s">
        <v>71</v>
      </c>
      <c r="J48" s="108"/>
      <c r="K48" s="105" t="s">
        <v>67</v>
      </c>
      <c r="L48" s="124" t="s">
        <v>76</v>
      </c>
      <c r="M48" s="125" t="s">
        <v>22</v>
      </c>
      <c r="N48" s="47">
        <v>49</v>
      </c>
      <c r="O48" s="47" t="s">
        <v>15</v>
      </c>
      <c r="P48" s="47" t="s">
        <v>14</v>
      </c>
      <c r="Q48" s="111"/>
      <c r="R48" s="47" t="s">
        <v>16</v>
      </c>
      <c r="S48" s="47" t="s">
        <v>16</v>
      </c>
      <c r="T48" s="132">
        <v>16</v>
      </c>
      <c r="U48" s="105"/>
      <c r="V48" s="126" t="str">
        <f t="shared" si="0"/>
        <v>LOEC</v>
      </c>
      <c r="W48" s="47">
        <f>VLOOKUP(V48,'Conversion factors'!$B$2:$C$10,2,FALSE)</f>
        <v>2.50</v>
      </c>
      <c r="X48" s="47">
        <f t="shared" si="1"/>
        <v>6.40</v>
      </c>
      <c r="Y48" s="127" t="str">
        <f t="shared" si="55" ref="Y48:Y56">P48</f>
        <v>Chronic</v>
      </c>
      <c r="Z48" s="106">
        <f>VLOOKUP(Y48,'Conversion factors'!$B$12:$C$13,2,FALSE)</f>
        <v>1</v>
      </c>
      <c r="AA48" s="47">
        <f t="shared" si="3"/>
        <v>6.40</v>
      </c>
      <c r="AB48" s="114"/>
      <c r="AC48" s="126" t="str">
        <f t="shared" si="4"/>
        <v>LOEC</v>
      </c>
      <c r="AD48" s="127" t="s">
        <v>17</v>
      </c>
      <c r="AE48" s="127" t="str">
        <f t="shared" si="5"/>
        <v>Chronic</v>
      </c>
      <c r="AF48" s="127" t="s">
        <v>66</v>
      </c>
      <c r="AG48" s="124" t="str">
        <f t="shared" si="6"/>
        <v>Length</v>
      </c>
      <c r="AH48" s="129" t="s">
        <v>139</v>
      </c>
      <c r="AI48" s="130">
        <f t="shared" si="7"/>
        <v>49</v>
      </c>
      <c r="AJ48" s="129" t="s">
        <v>111</v>
      </c>
      <c r="AK48" s="117"/>
      <c r="AL48" s="47">
        <f t="shared" si="8"/>
        <v>6.40</v>
      </c>
      <c r="AM48" s="45">
        <f t="shared" si="9"/>
        <v>6.40</v>
      </c>
      <c r="AN48" s="119">
        <f t="shared" si="56" ref="AN48:AO48">AM48</f>
        <v>6.40</v>
      </c>
      <c r="AO48" s="119">
        <f t="shared" si="56"/>
        <v>6.40</v>
      </c>
      <c r="AP48" s="72"/>
      <c r="AQ48" s="141" t="s">
        <v>125</v>
      </c>
      <c r="AR48" s="149" t="s">
        <v>257</v>
      </c>
      <c r="AS48" s="2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</row>
    <row r="49" spans="1:95" s="22" customFormat="1" ht="15">
      <c r="A49" s="121" t="s">
        <v>84</v>
      </c>
      <c r="B49" s="121">
        <v>386</v>
      </c>
      <c r="C49" s="102"/>
      <c r="D49" s="122" t="s">
        <v>12</v>
      </c>
      <c r="E49" s="123" t="s">
        <v>74</v>
      </c>
      <c r="F49" s="105" t="s">
        <v>136</v>
      </c>
      <c r="G49" s="47" t="s">
        <v>75</v>
      </c>
      <c r="H49" s="47" t="s">
        <v>52</v>
      </c>
      <c r="I49" s="105" t="s">
        <v>80</v>
      </c>
      <c r="J49" s="108"/>
      <c r="K49" s="105" t="s">
        <v>65</v>
      </c>
      <c r="L49" s="124" t="s">
        <v>53</v>
      </c>
      <c r="M49" s="125" t="s">
        <v>20</v>
      </c>
      <c r="N49" s="47">
        <v>4</v>
      </c>
      <c r="O49" s="47" t="s">
        <v>15</v>
      </c>
      <c r="P49" s="47" t="s">
        <v>49</v>
      </c>
      <c r="Q49" s="111"/>
      <c r="R49" s="47" t="s">
        <v>16</v>
      </c>
      <c r="S49" s="47" t="s">
        <v>16</v>
      </c>
      <c r="T49" s="132">
        <v>200</v>
      </c>
      <c r="U49" s="105"/>
      <c r="V49" s="126" t="str">
        <f t="shared" si="0"/>
        <v>LC50</v>
      </c>
      <c r="W49" s="47">
        <f>VLOOKUP(V49,'Conversion factors'!$B$2:$C$10,2,FALSE)</f>
        <v>5</v>
      </c>
      <c r="X49" s="47">
        <f t="shared" si="1"/>
        <v>40</v>
      </c>
      <c r="Y49" s="127" t="str">
        <f t="shared" si="55"/>
        <v>Acute</v>
      </c>
      <c r="Z49" s="106">
        <f>VLOOKUP(Y49,'Conversion factors'!$B$12:$C$13,2,FALSE)</f>
        <v>2</v>
      </c>
      <c r="AA49" s="47">
        <f t="shared" si="3"/>
        <v>20</v>
      </c>
      <c r="AB49" s="114"/>
      <c r="AC49" s="126" t="str">
        <f t="shared" si="4"/>
        <v>LC50</v>
      </c>
      <c r="AD49" s="127" t="s">
        <v>17</v>
      </c>
      <c r="AE49" s="127" t="str">
        <f t="shared" si="5"/>
        <v>Acute</v>
      </c>
      <c r="AF49" s="127" t="s">
        <v>17</v>
      </c>
      <c r="AG49" s="124" t="str">
        <f t="shared" si="6"/>
        <v>Mortality</v>
      </c>
      <c r="AH49" s="129" t="s">
        <v>140</v>
      </c>
      <c r="AI49" s="130">
        <f t="shared" si="7"/>
        <v>4</v>
      </c>
      <c r="AJ49" s="129" t="s">
        <v>112</v>
      </c>
      <c r="AK49" s="117"/>
      <c r="AL49" s="47">
        <f t="shared" si="8"/>
        <v>20</v>
      </c>
      <c r="AM49" s="45">
        <f t="shared" si="9"/>
        <v>20</v>
      </c>
      <c r="AN49" s="119">
        <f t="shared" si="57" ref="AN49:AO50">AM49</f>
        <v>20</v>
      </c>
      <c r="AO49" s="119">
        <f t="shared" si="57"/>
        <v>20</v>
      </c>
      <c r="AP49" s="72"/>
      <c r="AQ49" s="33" t="s">
        <v>125</v>
      </c>
      <c r="AR49" s="149" t="s">
        <v>257</v>
      </c>
      <c r="AS49" s="2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</row>
    <row r="50" spans="1:95" s="22" customFormat="1" ht="15">
      <c r="A50" s="121" t="s">
        <v>203</v>
      </c>
      <c r="B50" s="121">
        <v>760</v>
      </c>
      <c r="C50" s="102"/>
      <c r="D50" s="122" t="s">
        <v>12</v>
      </c>
      <c r="E50" s="123" t="s">
        <v>204</v>
      </c>
      <c r="F50" s="105" t="s">
        <v>136</v>
      </c>
      <c r="G50" s="47" t="s">
        <v>133</v>
      </c>
      <c r="H50" s="47" t="s">
        <v>52</v>
      </c>
      <c r="I50" s="105" t="s">
        <v>205</v>
      </c>
      <c r="J50" s="108"/>
      <c r="K50" s="105" t="s">
        <v>65</v>
      </c>
      <c r="L50" s="124" t="s">
        <v>53</v>
      </c>
      <c r="M50" s="125" t="s">
        <v>20</v>
      </c>
      <c r="N50" s="47">
        <v>2</v>
      </c>
      <c r="O50" s="47" t="s">
        <v>15</v>
      </c>
      <c r="P50" s="47" t="s">
        <v>49</v>
      </c>
      <c r="Q50" s="111"/>
      <c r="R50" s="47" t="s">
        <v>16</v>
      </c>
      <c r="S50" s="47" t="s">
        <v>16</v>
      </c>
      <c r="T50" s="132">
        <v>1850</v>
      </c>
      <c r="U50" s="105"/>
      <c r="V50" s="126" t="str">
        <f t="shared" si="0"/>
        <v>LC50</v>
      </c>
      <c r="W50" s="47">
        <f>VLOOKUP(V50,'Conversion factors'!$B$2:$C$10,2,FALSE)</f>
        <v>5</v>
      </c>
      <c r="X50" s="47">
        <f t="shared" si="1"/>
        <v>370</v>
      </c>
      <c r="Y50" s="127" t="str">
        <f t="shared" si="55"/>
        <v>Acute</v>
      </c>
      <c r="Z50" s="106">
        <f>VLOOKUP(Y50,'Conversion factors'!$B$12:$C$13,2,FALSE)</f>
        <v>2</v>
      </c>
      <c r="AA50" s="47">
        <f t="shared" si="3"/>
        <v>185</v>
      </c>
      <c r="AB50" s="114"/>
      <c r="AC50" s="126" t="str">
        <f t="shared" si="4"/>
        <v>LC50</v>
      </c>
      <c r="AD50" s="127" t="s">
        <v>17</v>
      </c>
      <c r="AE50" s="127" t="str">
        <f t="shared" si="5"/>
        <v>Acute</v>
      </c>
      <c r="AF50" s="127" t="s">
        <v>17</v>
      </c>
      <c r="AG50" s="124" t="str">
        <f t="shared" si="6"/>
        <v>Mortality</v>
      </c>
      <c r="AH50" s="129" t="s">
        <v>208</v>
      </c>
      <c r="AI50" s="130">
        <f t="shared" si="7"/>
        <v>2</v>
      </c>
      <c r="AJ50" s="129" t="s">
        <v>209</v>
      </c>
      <c r="AK50" s="131"/>
      <c r="AL50" s="47">
        <f t="shared" si="8"/>
        <v>185</v>
      </c>
      <c r="AM50" s="45">
        <f t="shared" si="9"/>
        <v>185</v>
      </c>
      <c r="AN50" s="119">
        <f t="shared" si="57"/>
        <v>185</v>
      </c>
      <c r="AO50" s="119">
        <f t="shared" si="57"/>
        <v>185</v>
      </c>
      <c r="AP50" s="72"/>
      <c r="AQ50" s="33" t="s">
        <v>125</v>
      </c>
      <c r="AR50" s="149" t="s">
        <v>256</v>
      </c>
      <c r="AS50" s="2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</row>
    <row r="51" spans="1:95" s="22" customFormat="1" ht="15">
      <c r="A51" s="31" t="s">
        <v>237</v>
      </c>
      <c r="B51" s="31">
        <v>394</v>
      </c>
      <c r="C51" s="77"/>
      <c r="D51" s="32" t="s">
        <v>12</v>
      </c>
      <c r="E51" s="33" t="s">
        <v>95</v>
      </c>
      <c r="F51" s="34" t="s">
        <v>97</v>
      </c>
      <c r="G51" s="35" t="s">
        <v>98</v>
      </c>
      <c r="H51" s="35" t="s">
        <v>99</v>
      </c>
      <c r="I51" s="34" t="s">
        <v>100</v>
      </c>
      <c r="J51" s="71"/>
      <c r="K51" s="34" t="s">
        <v>67</v>
      </c>
      <c r="L51" s="36" t="s">
        <v>101</v>
      </c>
      <c r="M51" s="37" t="s">
        <v>21</v>
      </c>
      <c r="N51" s="35">
        <v>4</v>
      </c>
      <c r="O51" s="35" t="s">
        <v>15</v>
      </c>
      <c r="P51" s="35" t="s">
        <v>14</v>
      </c>
      <c r="Q51" s="76"/>
      <c r="R51" s="35" t="s">
        <v>16</v>
      </c>
      <c r="S51" s="35" t="s">
        <v>16</v>
      </c>
      <c r="T51" s="38">
        <v>500</v>
      </c>
      <c r="U51" s="34"/>
      <c r="V51" s="39" t="str">
        <f t="shared" si="0"/>
        <v>NOEC</v>
      </c>
      <c r="W51" s="35">
        <f>VLOOKUP(V51,'Conversion factors'!$B$2:$C$10,2,FALSE)</f>
        <v>1</v>
      </c>
      <c r="X51" s="35">
        <f t="shared" si="1"/>
        <v>500</v>
      </c>
      <c r="Y51" s="40" t="str">
        <f t="shared" si="55"/>
        <v>Chronic</v>
      </c>
      <c r="Z51" s="49">
        <f>VLOOKUP(Y51,'Conversion factors'!$B$12:$C$13,2,FALSE)</f>
        <v>1</v>
      </c>
      <c r="AA51" s="35">
        <f t="shared" si="3"/>
        <v>500</v>
      </c>
      <c r="AB51" s="75"/>
      <c r="AC51" s="39" t="str">
        <f t="shared" si="4"/>
        <v>NOEC</v>
      </c>
      <c r="AD51" s="40" t="s">
        <v>66</v>
      </c>
      <c r="AE51" s="40" t="str">
        <f t="shared" si="5"/>
        <v>Chronic</v>
      </c>
      <c r="AF51" s="40" t="s">
        <v>66</v>
      </c>
      <c r="AG51" s="41" t="str">
        <f t="shared" si="6"/>
        <v>Abundance - cell counts</v>
      </c>
      <c r="AH51" s="42" t="s">
        <v>150</v>
      </c>
      <c r="AI51" s="43">
        <f t="shared" si="7"/>
        <v>4</v>
      </c>
      <c r="AJ51" s="42" t="s">
        <v>120</v>
      </c>
      <c r="AK51" s="73"/>
      <c r="AL51" s="98">
        <f t="shared" si="8"/>
        <v>500</v>
      </c>
      <c r="AM51" s="44">
        <f t="shared" si="9"/>
        <v>500</v>
      </c>
      <c r="AN51" s="50">
        <f t="shared" si="58" ref="AN51:AO51">AM51</f>
        <v>500</v>
      </c>
      <c r="AO51" s="88">
        <f t="shared" si="58"/>
        <v>500</v>
      </c>
      <c r="AP51" s="72"/>
      <c r="AQ51" s="33" t="s">
        <v>125</v>
      </c>
      <c r="AR51" s="149"/>
      <c r="AS51" s="2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</row>
    <row r="52" spans="1:95" s="22" customFormat="1" ht="15">
      <c r="A52" s="31" t="s">
        <v>238</v>
      </c>
      <c r="B52" s="31">
        <v>394</v>
      </c>
      <c r="C52" s="77"/>
      <c r="D52" s="32" t="s">
        <v>12</v>
      </c>
      <c r="E52" s="33" t="s">
        <v>95</v>
      </c>
      <c r="F52" s="34" t="s">
        <v>97</v>
      </c>
      <c r="G52" s="35" t="s">
        <v>98</v>
      </c>
      <c r="H52" s="35" t="s">
        <v>99</v>
      </c>
      <c r="I52" s="34" t="s">
        <v>100</v>
      </c>
      <c r="J52" s="71"/>
      <c r="K52" s="34" t="s">
        <v>67</v>
      </c>
      <c r="L52" s="36" t="s">
        <v>101</v>
      </c>
      <c r="M52" s="37" t="s">
        <v>22</v>
      </c>
      <c r="N52" s="35">
        <v>4</v>
      </c>
      <c r="O52" s="35" t="s">
        <v>15</v>
      </c>
      <c r="P52" s="35" t="s">
        <v>14</v>
      </c>
      <c r="Q52" s="76"/>
      <c r="R52" s="35" t="s">
        <v>16</v>
      </c>
      <c r="S52" s="35" t="s">
        <v>16</v>
      </c>
      <c r="T52" s="38">
        <v>1000</v>
      </c>
      <c r="U52" s="34"/>
      <c r="V52" s="39" t="str">
        <f t="shared" si="0"/>
        <v>LOEC</v>
      </c>
      <c r="W52" s="35">
        <f>VLOOKUP(V52,'Conversion factors'!$B$2:$C$10,2,FALSE)</f>
        <v>2.50</v>
      </c>
      <c r="X52" s="35">
        <f t="shared" si="1"/>
        <v>400</v>
      </c>
      <c r="Y52" s="40" t="str">
        <f t="shared" si="55"/>
        <v>Chronic</v>
      </c>
      <c r="Z52" s="49">
        <f>VLOOKUP(Y52,'Conversion factors'!$B$12:$C$13,2,FALSE)</f>
        <v>1</v>
      </c>
      <c r="AA52" s="35">
        <f t="shared" si="3"/>
        <v>400</v>
      </c>
      <c r="AB52" s="75"/>
      <c r="AC52" s="39" t="str">
        <f t="shared" si="4"/>
        <v>LOEC</v>
      </c>
      <c r="AD52" s="40" t="s">
        <v>17</v>
      </c>
      <c r="AE52" s="91" t="str">
        <f t="shared" si="5"/>
        <v>Chronic</v>
      </c>
      <c r="AF52" s="91" t="s">
        <v>66</v>
      </c>
      <c r="AG52" s="92" t="str">
        <f t="shared" si="6"/>
        <v>Abundance - cell counts</v>
      </c>
      <c r="AH52" s="93" t="s">
        <v>150</v>
      </c>
      <c r="AI52" s="94">
        <f t="shared" si="7"/>
        <v>4</v>
      </c>
      <c r="AJ52" s="93" t="s">
        <v>151</v>
      </c>
      <c r="AK52" s="95"/>
      <c r="AL52" s="96">
        <f t="shared" si="8"/>
        <v>400</v>
      </c>
      <c r="AM52" s="89">
        <f t="shared" si="9"/>
        <v>400</v>
      </c>
      <c r="AN52" s="90">
        <f t="shared" si="59" ref="AN52:AO52">AM52</f>
        <v>400</v>
      </c>
      <c r="AO52" s="90">
        <f t="shared" si="59"/>
        <v>400</v>
      </c>
      <c r="AP52" s="72"/>
      <c r="AQ52" s="33" t="s">
        <v>125</v>
      </c>
      <c r="AR52" s="149"/>
      <c r="AS52" s="2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</row>
    <row r="53" spans="1:95" s="22" customFormat="1" ht="15">
      <c r="A53" s="31" t="s">
        <v>239</v>
      </c>
      <c r="B53" s="31">
        <v>394</v>
      </c>
      <c r="C53" s="77"/>
      <c r="D53" s="32" t="s">
        <v>12</v>
      </c>
      <c r="E53" s="33" t="s">
        <v>95</v>
      </c>
      <c r="F53" s="34" t="s">
        <v>97</v>
      </c>
      <c r="G53" s="35" t="s">
        <v>98</v>
      </c>
      <c r="H53" s="35" t="s">
        <v>99</v>
      </c>
      <c r="I53" s="34" t="s">
        <v>100</v>
      </c>
      <c r="J53" s="71"/>
      <c r="K53" s="34" t="s">
        <v>67</v>
      </c>
      <c r="L53" s="36" t="s">
        <v>101</v>
      </c>
      <c r="M53" s="37" t="s">
        <v>13</v>
      </c>
      <c r="N53" s="35">
        <v>4</v>
      </c>
      <c r="O53" s="35" t="s">
        <v>15</v>
      </c>
      <c r="P53" s="35" t="s">
        <v>14</v>
      </c>
      <c r="Q53" s="76"/>
      <c r="R53" s="35" t="s">
        <v>16</v>
      </c>
      <c r="S53" s="35" t="s">
        <v>16</v>
      </c>
      <c r="T53" s="38">
        <v>2680</v>
      </c>
      <c r="U53" s="34"/>
      <c r="V53" s="39" t="str">
        <f t="shared" si="0"/>
        <v>EC50</v>
      </c>
      <c r="W53" s="35">
        <f>VLOOKUP(V53,'Conversion factors'!$B$2:$C$10,2,FALSE)</f>
        <v>5</v>
      </c>
      <c r="X53" s="35">
        <f t="shared" si="1"/>
        <v>536</v>
      </c>
      <c r="Y53" s="40" t="str">
        <f t="shared" si="55"/>
        <v>Chronic</v>
      </c>
      <c r="Z53" s="49">
        <f>VLOOKUP(Y53,'Conversion factors'!$B$12:$C$13,2,FALSE)</f>
        <v>1</v>
      </c>
      <c r="AA53" s="35">
        <f t="shared" si="3"/>
        <v>536</v>
      </c>
      <c r="AB53" s="75"/>
      <c r="AC53" s="39" t="str">
        <f t="shared" si="4"/>
        <v>EC50</v>
      </c>
      <c r="AD53" s="40" t="s">
        <v>17</v>
      </c>
      <c r="AE53" s="91" t="str">
        <f t="shared" si="5"/>
        <v>Chronic</v>
      </c>
      <c r="AF53" s="91" t="s">
        <v>66</v>
      </c>
      <c r="AG53" s="92" t="str">
        <f t="shared" si="6"/>
        <v>Abundance - cell counts</v>
      </c>
      <c r="AH53" s="93" t="s">
        <v>150</v>
      </c>
      <c r="AI53" s="94">
        <f t="shared" si="7"/>
        <v>4</v>
      </c>
      <c r="AJ53" s="93" t="s">
        <v>152</v>
      </c>
      <c r="AK53" s="95"/>
      <c r="AL53" s="96">
        <f t="shared" si="8"/>
        <v>536</v>
      </c>
      <c r="AM53" s="89">
        <f t="shared" si="9"/>
        <v>536</v>
      </c>
      <c r="AN53" s="90">
        <f t="shared" si="60" ref="AN53:AO53">AM53</f>
        <v>536</v>
      </c>
      <c r="AO53" s="90">
        <f t="shared" si="60"/>
        <v>536</v>
      </c>
      <c r="AP53" s="72"/>
      <c r="AQ53" s="33" t="s">
        <v>125</v>
      </c>
      <c r="AR53" s="149"/>
      <c r="AS53" s="2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</row>
    <row r="54" spans="1:95" s="22" customFormat="1" ht="15">
      <c r="A54" s="31" t="s">
        <v>240</v>
      </c>
      <c r="B54" s="31">
        <v>394</v>
      </c>
      <c r="C54" s="77"/>
      <c r="D54" s="32" t="s">
        <v>12</v>
      </c>
      <c r="E54" s="33" t="s">
        <v>96</v>
      </c>
      <c r="F54" s="34" t="s">
        <v>97</v>
      </c>
      <c r="G54" s="35" t="s">
        <v>98</v>
      </c>
      <c r="H54" s="35" t="s">
        <v>99</v>
      </c>
      <c r="I54" s="34" t="s">
        <v>100</v>
      </c>
      <c r="J54" s="71"/>
      <c r="K54" s="34" t="s">
        <v>67</v>
      </c>
      <c r="L54" s="36" t="s">
        <v>101</v>
      </c>
      <c r="M54" s="37" t="s">
        <v>21</v>
      </c>
      <c r="N54" s="35">
        <v>4</v>
      </c>
      <c r="O54" s="35" t="s">
        <v>15</v>
      </c>
      <c r="P54" s="35" t="s">
        <v>14</v>
      </c>
      <c r="Q54" s="76"/>
      <c r="R54" s="35" t="s">
        <v>16</v>
      </c>
      <c r="S54" s="35" t="s">
        <v>16</v>
      </c>
      <c r="T54" s="38">
        <v>100</v>
      </c>
      <c r="U54" s="34"/>
      <c r="V54" s="39" t="str">
        <f t="shared" si="0"/>
        <v>NOEC</v>
      </c>
      <c r="W54" s="35">
        <f>VLOOKUP(V54,'Conversion factors'!$B$2:$C$10,2,FALSE)</f>
        <v>1</v>
      </c>
      <c r="X54" s="35">
        <f t="shared" si="1"/>
        <v>100</v>
      </c>
      <c r="Y54" s="40" t="str">
        <f t="shared" si="55"/>
        <v>Chronic</v>
      </c>
      <c r="Z54" s="49">
        <f>VLOOKUP(Y54,'Conversion factors'!$B$12:$C$13,2,FALSE)</f>
        <v>1</v>
      </c>
      <c r="AA54" s="35">
        <f t="shared" si="3"/>
        <v>100</v>
      </c>
      <c r="AB54" s="75"/>
      <c r="AC54" s="39" t="str">
        <f t="shared" si="4"/>
        <v>NOEC</v>
      </c>
      <c r="AD54" s="40" t="s">
        <v>66</v>
      </c>
      <c r="AE54" s="40" t="str">
        <f t="shared" si="5"/>
        <v>Chronic</v>
      </c>
      <c r="AF54" s="40" t="s">
        <v>66</v>
      </c>
      <c r="AG54" s="41" t="str">
        <f t="shared" si="6"/>
        <v>Abundance - cell counts</v>
      </c>
      <c r="AH54" s="42" t="s">
        <v>153</v>
      </c>
      <c r="AI54" s="43">
        <f t="shared" si="7"/>
        <v>4</v>
      </c>
      <c r="AJ54" s="42" t="s">
        <v>119</v>
      </c>
      <c r="AK54" s="74"/>
      <c r="AL54" s="98">
        <f t="shared" si="8"/>
        <v>100</v>
      </c>
      <c r="AM54" s="46">
        <f t="shared" si="9"/>
        <v>100</v>
      </c>
      <c r="AN54" s="50">
        <f t="shared" si="61" ref="AN54:AO54">AM54</f>
        <v>100</v>
      </c>
      <c r="AO54" s="88">
        <f t="shared" si="61"/>
        <v>100</v>
      </c>
      <c r="AP54" s="72"/>
      <c r="AQ54" s="33" t="s">
        <v>125</v>
      </c>
      <c r="AR54" s="149"/>
      <c r="AS54" s="2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</row>
    <row r="55" spans="1:44" ht="15">
      <c r="A55" s="31" t="s">
        <v>241</v>
      </c>
      <c r="B55" s="31">
        <v>394</v>
      </c>
      <c r="C55" s="77"/>
      <c r="D55" s="32" t="s">
        <v>12</v>
      </c>
      <c r="E55" s="33" t="s">
        <v>96</v>
      </c>
      <c r="F55" s="34" t="s">
        <v>97</v>
      </c>
      <c r="G55" s="35" t="s">
        <v>98</v>
      </c>
      <c r="H55" s="35" t="s">
        <v>99</v>
      </c>
      <c r="I55" s="34" t="s">
        <v>100</v>
      </c>
      <c r="J55" s="71"/>
      <c r="K55" s="34" t="s">
        <v>67</v>
      </c>
      <c r="L55" s="36" t="s">
        <v>101</v>
      </c>
      <c r="M55" s="37" t="s">
        <v>22</v>
      </c>
      <c r="N55" s="35">
        <v>4</v>
      </c>
      <c r="O55" s="35" t="s">
        <v>15</v>
      </c>
      <c r="P55" s="35" t="s">
        <v>14</v>
      </c>
      <c r="Q55" s="76"/>
      <c r="R55" s="35" t="s">
        <v>16</v>
      </c>
      <c r="S55" s="35" t="s">
        <v>16</v>
      </c>
      <c r="T55" s="38">
        <v>200</v>
      </c>
      <c r="U55" s="34"/>
      <c r="V55" s="39" t="str">
        <f t="shared" si="0"/>
        <v>LOEC</v>
      </c>
      <c r="W55" s="35">
        <f>VLOOKUP(V55,'Conversion factors'!$B$2:$C$10,2,FALSE)</f>
        <v>2.50</v>
      </c>
      <c r="X55" s="35">
        <f t="shared" si="1"/>
        <v>80</v>
      </c>
      <c r="Y55" s="40" t="str">
        <f t="shared" si="55"/>
        <v>Chronic</v>
      </c>
      <c r="Z55" s="49">
        <f>VLOOKUP(Y55,'Conversion factors'!$B$12:$C$13,2,FALSE)</f>
        <v>1</v>
      </c>
      <c r="AA55" s="35">
        <f t="shared" si="3"/>
        <v>80</v>
      </c>
      <c r="AB55" s="75"/>
      <c r="AC55" s="39" t="str">
        <f t="shared" si="4"/>
        <v>LOEC</v>
      </c>
      <c r="AD55" s="40" t="s">
        <v>17</v>
      </c>
      <c r="AE55" s="91" t="str">
        <f t="shared" si="5"/>
        <v>Chronic</v>
      </c>
      <c r="AF55" s="91" t="s">
        <v>66</v>
      </c>
      <c r="AG55" s="92" t="str">
        <f t="shared" si="6"/>
        <v>Abundance - cell counts</v>
      </c>
      <c r="AH55" s="93" t="s">
        <v>153</v>
      </c>
      <c r="AI55" s="94">
        <f t="shared" si="7"/>
        <v>4</v>
      </c>
      <c r="AJ55" s="93" t="s">
        <v>154</v>
      </c>
      <c r="AK55" s="97"/>
      <c r="AL55" s="96">
        <f t="shared" si="8"/>
        <v>80</v>
      </c>
      <c r="AM55" s="89">
        <f t="shared" si="9"/>
        <v>80</v>
      </c>
      <c r="AN55" s="90">
        <f t="shared" si="62" ref="AN55:AO55">AM55</f>
        <v>80</v>
      </c>
      <c r="AO55" s="90">
        <f t="shared" si="62"/>
        <v>80</v>
      </c>
      <c r="AQ55" s="33" t="s">
        <v>125</v>
      </c>
      <c r="AR55" s="149"/>
    </row>
    <row r="56" spans="1:44" ht="15">
      <c r="A56" s="31" t="s">
        <v>242</v>
      </c>
      <c r="B56" s="31">
        <v>394</v>
      </c>
      <c r="C56" s="77"/>
      <c r="D56" s="32" t="s">
        <v>12</v>
      </c>
      <c r="E56" s="33" t="s">
        <v>96</v>
      </c>
      <c r="F56" s="34" t="s">
        <v>97</v>
      </c>
      <c r="G56" s="35" t="s">
        <v>98</v>
      </c>
      <c r="H56" s="35" t="s">
        <v>99</v>
      </c>
      <c r="I56" s="34" t="s">
        <v>100</v>
      </c>
      <c r="J56" s="71"/>
      <c r="K56" s="34" t="s">
        <v>67</v>
      </c>
      <c r="L56" s="36" t="s">
        <v>101</v>
      </c>
      <c r="M56" s="37" t="s">
        <v>13</v>
      </c>
      <c r="N56" s="35">
        <v>4</v>
      </c>
      <c r="O56" s="35" t="s">
        <v>15</v>
      </c>
      <c r="P56" s="35" t="s">
        <v>14</v>
      </c>
      <c r="Q56" s="76"/>
      <c r="R56" s="35" t="s">
        <v>16</v>
      </c>
      <c r="S56" s="35" t="s">
        <v>16</v>
      </c>
      <c r="T56" s="38">
        <v>1870</v>
      </c>
      <c r="U56" s="34"/>
      <c r="V56" s="39" t="str">
        <f t="shared" si="0"/>
        <v>EC50</v>
      </c>
      <c r="W56" s="35">
        <f>VLOOKUP(V56,'Conversion factors'!$B$2:$C$10,2,FALSE)</f>
        <v>5</v>
      </c>
      <c r="X56" s="35">
        <f t="shared" si="1"/>
        <v>374</v>
      </c>
      <c r="Y56" s="40" t="str">
        <f t="shared" si="55"/>
        <v>Chronic</v>
      </c>
      <c r="Z56" s="49">
        <f>VLOOKUP(Y56,'Conversion factors'!$B$12:$C$13,2,FALSE)</f>
        <v>1</v>
      </c>
      <c r="AA56" s="35">
        <f t="shared" si="3"/>
        <v>374</v>
      </c>
      <c r="AB56" s="75"/>
      <c r="AC56" s="39" t="str">
        <f t="shared" si="4"/>
        <v>EC50</v>
      </c>
      <c r="AD56" s="40" t="s">
        <v>17</v>
      </c>
      <c r="AE56" s="91" t="str">
        <f t="shared" si="5"/>
        <v>Chronic</v>
      </c>
      <c r="AF56" s="91" t="s">
        <v>66</v>
      </c>
      <c r="AG56" s="92" t="str">
        <f t="shared" si="6"/>
        <v>Abundance - cell counts</v>
      </c>
      <c r="AH56" s="93" t="s">
        <v>153</v>
      </c>
      <c r="AI56" s="94">
        <f t="shared" si="7"/>
        <v>4</v>
      </c>
      <c r="AJ56" s="93" t="s">
        <v>155</v>
      </c>
      <c r="AK56" s="97"/>
      <c r="AL56" s="96">
        <f t="shared" si="8"/>
        <v>374</v>
      </c>
      <c r="AM56" s="89">
        <f t="shared" si="9"/>
        <v>374</v>
      </c>
      <c r="AN56" s="90">
        <f t="shared" si="63" ref="AN56:AO56">AM56</f>
        <v>374</v>
      </c>
      <c r="AO56" s="90">
        <f t="shared" si="63"/>
        <v>374</v>
      </c>
      <c r="AQ56" s="33" t="s">
        <v>125</v>
      </c>
      <c r="AR56" s="149"/>
    </row>
    <row r="57" spans="1:1" ht="15">
      <c r="A57" t="s">
        <v>223</v>
      </c>
    </row>
    <row r="58" spans="1:2" ht="15">
      <c r="A58" s="22" t="s">
        <v>249</v>
      </c>
      <c r="B58" s="22"/>
    </row>
  </sheetData>
  <autoFilter ref="A8:AR56"/>
  <sortState ref="A9:AO94">
    <sortCondition sortBy="value" ref="G9:G94"/>
  </sortState>
  <conditionalFormatting sqref="AD9 AF9 AF12:AF20 AD12:AD20 AD47:AD49 AF47:AF49 AD44 AF44 AF51:AF56 AD51:AD56 AF22 AD22 AD25:AD42 AF25:AF42">
    <cfRule type="containsText" priority="9" dxfId="0" operator="containsText" text="n">
      <formula>NOT(ISERROR(SEARCH("n",AD9)))</formula>
    </cfRule>
  </conditionalFormatting>
  <conditionalFormatting sqref="AF10:AF11 AD10:AD11">
    <cfRule type="containsText" priority="6" dxfId="0" operator="containsText" text="n">
      <formula>NOT(ISERROR(SEARCH("n",AD10)))</formula>
    </cfRule>
  </conditionalFormatting>
  <conditionalFormatting sqref="AD21 AF21">
    <cfRule type="containsText" priority="5" dxfId="0" operator="containsText" text="n">
      <formula>NOT(ISERROR(SEARCH("n",AD21)))</formula>
    </cfRule>
  </conditionalFormatting>
  <conditionalFormatting sqref="AF45:AF46 AD45:AD46">
    <cfRule type="containsText" priority="4" dxfId="0" operator="containsText" text="n">
      <formula>NOT(ISERROR(SEARCH("n",AD45)))</formula>
    </cfRule>
  </conditionalFormatting>
  <conditionalFormatting sqref="AF43 AD43">
    <cfRule type="containsText" priority="3" dxfId="0" operator="containsText" text="n">
      <formula>NOT(ISERROR(SEARCH("n",AD43)))</formula>
    </cfRule>
  </conditionalFormatting>
  <conditionalFormatting sqref="AF50 AD50">
    <cfRule type="containsText" priority="2" dxfId="0" operator="containsText" text="n">
      <formula>NOT(ISERROR(SEARCH("n",AD50)))</formula>
    </cfRule>
  </conditionalFormatting>
  <conditionalFormatting sqref="AD23:AD24 AF23:AF24">
    <cfRule type="containsText" priority="1" dxfId="0" operator="containsText" text="n">
      <formula>NOT(ISERROR(SEARCH("n",AD23)))</formula>
    </cfRule>
  </conditionalFormatting>
  <pageMargins left="0.708661417322835" right="0.708661417322835" top="2.1259842519685" bottom="0.748031496062992" header="0.31496062992126" footer="0.31496062992126"/>
  <pageSetup orientation="landscape" paperSize="8" scale="65" r:id="rId2"/>
  <headerFooter>
    <oddHeader>&amp;L&amp;G
DRAFT MANCOZEB (FRESH) GUIDELINE VALUE DOCUMENTS – 
PART OF MILESTONE 3 OF SERVICES AGREEMENT 1415-0008
Project No: 1419412
Attachment 3: Toxicity Data and associated metadata in the form of Attachment G</oddHeader>
    <oddFooter>&amp;L&amp;Z&amp;F&amp;RGolder Associates &amp;P of &amp;N</oddFooter>
  </headerFooter>
  <colBreaks count="3" manualBreakCount="3">
    <brk id="21" max="55" man="1"/>
    <brk id="37" max="55" man="1"/>
    <brk id="45" max="23" man="1"/>
  </col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 topLeftCell="A1">
      <selection pane="topLeft" activeCell="H14" sqref="H14"/>
    </sheetView>
  </sheetViews>
  <sheetFormatPr defaultColWidth="13.8542857142857" defaultRowHeight="15"/>
  <cols>
    <col min="4" max="12" width="13.8571428571429" style="15"/>
  </cols>
  <sheetData>
    <row r="1" spans="1:4" ht="15">
      <c r="A1" s="151" t="s">
        <v>174</v>
      </c>
      <c r="B1" s="151"/>
      <c r="C1" s="151"/>
      <c r="D1" s="151"/>
    </row>
    <row r="2" spans="1:4" ht="45">
      <c r="A2" s="78" t="s">
        <v>175</v>
      </c>
      <c r="B2" s="79" t="s">
        <v>48</v>
      </c>
      <c r="C2" s="79">
        <v>1</v>
      </c>
      <c r="D2" s="79" t="s">
        <v>19</v>
      </c>
    </row>
    <row r="3" spans="1:4" ht="15">
      <c r="A3" s="80"/>
      <c r="B3" s="79" t="s">
        <v>21</v>
      </c>
      <c r="C3" s="79">
        <v>1</v>
      </c>
      <c r="D3" s="79" t="s">
        <v>19</v>
      </c>
    </row>
    <row r="4" spans="1:4" ht="15">
      <c r="A4" s="80"/>
      <c r="B4" s="81" t="s">
        <v>13</v>
      </c>
      <c r="C4" s="81">
        <v>5</v>
      </c>
      <c r="D4" s="79" t="s">
        <v>19</v>
      </c>
    </row>
    <row r="5" spans="1:4" ht="15">
      <c r="A5" s="80"/>
      <c r="B5" s="81" t="s">
        <v>176</v>
      </c>
      <c r="C5" s="79">
        <v>1</v>
      </c>
      <c r="D5" s="79" t="s">
        <v>19</v>
      </c>
    </row>
    <row r="6" spans="1:4" ht="15">
      <c r="A6" s="80"/>
      <c r="B6" s="81" t="s">
        <v>177</v>
      </c>
      <c r="C6" s="79">
        <v>1</v>
      </c>
      <c r="D6" s="79" t="s">
        <v>19</v>
      </c>
    </row>
    <row r="7" spans="1:4" ht="15">
      <c r="A7" s="80"/>
      <c r="B7" s="79" t="s">
        <v>178</v>
      </c>
      <c r="C7" s="79">
        <v>1</v>
      </c>
      <c r="D7" s="79" t="s">
        <v>19</v>
      </c>
    </row>
    <row r="8" spans="1:4" ht="15">
      <c r="A8" s="80"/>
      <c r="B8" s="79" t="s">
        <v>126</v>
      </c>
      <c r="C8" s="79">
        <v>1</v>
      </c>
      <c r="D8" s="79" t="s">
        <v>19</v>
      </c>
    </row>
    <row r="9" spans="1:4" ht="15">
      <c r="A9" s="80"/>
      <c r="B9" s="79" t="s">
        <v>22</v>
      </c>
      <c r="C9" s="82">
        <v>2.50</v>
      </c>
      <c r="D9" s="79" t="s">
        <v>19</v>
      </c>
    </row>
    <row r="10" spans="1:4" ht="15">
      <c r="A10" s="83"/>
      <c r="B10" s="81" t="s">
        <v>20</v>
      </c>
      <c r="C10" s="81">
        <v>5</v>
      </c>
      <c r="D10" s="79" t="s">
        <v>19</v>
      </c>
    </row>
    <row r="11" spans="1:4" ht="45">
      <c r="A11" s="48" t="s">
        <v>179</v>
      </c>
      <c r="B11" s="84" t="s">
        <v>56</v>
      </c>
      <c r="C11" s="84" t="s">
        <v>57</v>
      </c>
      <c r="D11" s="84" t="s">
        <v>58</v>
      </c>
    </row>
    <row r="12" spans="1:4" ht="15">
      <c r="A12" s="85"/>
      <c r="B12" s="86" t="s">
        <v>14</v>
      </c>
      <c r="C12" s="82">
        <v>1</v>
      </c>
      <c r="D12" s="79" t="s">
        <v>14</v>
      </c>
    </row>
    <row r="13" spans="1:4" ht="15">
      <c r="A13" s="87"/>
      <c r="B13" s="86" t="s">
        <v>49</v>
      </c>
      <c r="C13" s="82">
        <v>2</v>
      </c>
      <c r="D13" s="79" t="s">
        <v>14</v>
      </c>
    </row>
  </sheetData>
  <mergeCells count="1">
    <mergeCell ref="A1:D1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4F77836BB3D4E8942C3BA8310D952" ma:contentTypeVersion="13" ma:contentTypeDescription="Create a new document." ma:contentTypeScope="" ma:versionID="c5cad13b6666b7852f4eaa8dcc206fb9">
  <xsd:schema xmlns:xsd="http://www.w3.org/2001/XMLSchema" xmlns:xs="http://www.w3.org/2001/XMLSchema" xmlns:p="http://schemas.microsoft.com/office/2006/metadata/properties" xmlns:ns2="b98728ac-f998-415c-abee-6b046fb1441e" xmlns:ns3="81c01dc6-2c49-4730-b140-874c95cac377" xmlns:ns4="d869c146-c82e-4435-92e4-da91542262fd" targetNamespace="http://schemas.microsoft.com/office/2006/metadata/properties" ma:root="true" ma:fieldsID="e9b090d71a2e5fb3627b9888c9f68a88" ns2:_="" ns3:_="" ns4:_="">
    <xsd:import namespace="b98728ac-f998-415c-abee-6b046fb1441e"/>
    <xsd:import namespace="81c01dc6-2c49-4730-b140-874c95cac377"/>
    <xsd:import namespace="d869c146-c82e-4435-92e4-da9154226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36b5be2-cf4e-43ec-8734-a0fb5251e776}" ma:internalName="TaxCatchAll" ma:showField="CatchAllData" ma:web="d869c146-c82e-4435-92e4-da9154226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1987AE-7B69-4F13-8BEB-3F09BB8CE1B3}"/>
</file>

<file path=customXml/itemProps2.xml><?xml version="1.0" encoding="utf-8"?>
<ds:datastoreItem xmlns:ds="http://schemas.openxmlformats.org/officeDocument/2006/customXml" ds:itemID="{38FC4FF6-03F0-4D30-9EBA-D08FCC315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1899-12-30T00:00:00Z</cp:lastPrinted>
  <dcterms:created xsi:type="dcterms:W3CDTF">1899-12-29T13:00:00Z</dcterms:created>
  <dcterms:modified xsi:type="dcterms:W3CDTF">1899-12-29T13:00:00Z</dcterms:modified>
  <cp:category/>
  <cp:contentType/>
  <cp:contentStatus/>
</cp:coreProperties>
</file>