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ptagriculture.sharepoint.com/teams/DCCEEW-DSaD/Shared Documents/Web Pubs/Water quality/"/>
    </mc:Choice>
  </mc:AlternateContent>
  <xr:revisionPtr revIDLastSave="0" documentId="8_{40DB9719-7E55-4450-B8E0-7B663D3CE41D}" xr6:coauthVersionLast="47" xr6:coauthVersionMax="47" xr10:uidLastSave="{00000000-0000-0000-0000-000000000000}"/>
  <bookViews>
    <workbookView xWindow="780" yWindow="780" windowWidth="21600" windowHeight="13440" xr2:uid="{00000000-000D-0000-FFFF-FFFF00000000}"/>
  </bookViews>
  <sheets>
    <sheet name="GV endpoints" sheetId="6" r:id="rId1"/>
    <sheet name="Conversion Factors" sheetId="9" r:id="rId2"/>
    <sheet name="Histogram" sheetId="7" r:id="rId3"/>
    <sheet name="BurrliOz input" sheetId="8" r:id="rId4"/>
    <sheet name="Excluded literature" sheetId="10" r:id="rId5"/>
  </sheets>
  <definedNames>
    <definedName name="_xlnm._FilterDatabase" localSheetId="0" hidden="1">'GV endpoints'!$A$6:$BW$50</definedName>
    <definedName name="_xlnm.Print_Area" localSheetId="3">'BurrliOz input'!$A$1:$F$11</definedName>
    <definedName name="_xlnm.Print_Area" localSheetId="4">'Excluded literature'!$A$1:$B$5</definedName>
    <definedName name="_xlnm.Print_Area" localSheetId="0">'GV endpoints'!$A$1:$AR$50</definedName>
    <definedName name="_xlnm.Print_Area" localSheetId="2">Histogram!$A$1:$H$22</definedName>
    <definedName name="_xlnm.Print_Titles" localSheetId="0">'GV endpoints'!$A:$E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8" i="6" l="1"/>
  <c r="Z48" i="6" s="1"/>
  <c r="AE48" i="6"/>
  <c r="AI48" i="6"/>
  <c r="V48" i="6"/>
  <c r="W48" i="6" s="1"/>
  <c r="X48" i="6" s="1"/>
  <c r="AC48" i="6"/>
  <c r="AG48" i="6"/>
  <c r="AA48" i="6" l="1"/>
  <c r="AL48" i="6" s="1"/>
  <c r="B3" i="7"/>
  <c r="B4" i="7"/>
  <c r="B5" i="7"/>
  <c r="B6" i="7"/>
  <c r="B7" i="7"/>
  <c r="B8" i="7"/>
  <c r="Y7" i="6" l="1"/>
  <c r="Z7" i="6" s="1"/>
  <c r="Y50" i="6" l="1"/>
  <c r="Z50" i="6" s="1"/>
  <c r="AE50" i="6"/>
  <c r="Y49" i="6"/>
  <c r="Z49" i="6" s="1"/>
  <c r="AE49" i="6"/>
  <c r="AI50" i="6"/>
  <c r="AI49" i="6"/>
  <c r="V50" i="6"/>
  <c r="W50" i="6" s="1"/>
  <c r="X50" i="6" s="1"/>
  <c r="AC50" i="6"/>
  <c r="V49" i="6"/>
  <c r="W49" i="6" s="1"/>
  <c r="X49" i="6" s="1"/>
  <c r="AC49" i="6"/>
  <c r="AG50" i="6"/>
  <c r="AG49" i="6"/>
  <c r="AA49" i="6" l="1"/>
  <c r="AL49" i="6" s="1"/>
  <c r="AA50" i="6"/>
  <c r="AL50" i="6" s="1"/>
  <c r="AI27" i="6" l="1"/>
  <c r="AI28" i="6"/>
  <c r="AI26" i="6"/>
  <c r="AI35" i="6"/>
  <c r="AI37" i="6"/>
  <c r="AI38" i="6"/>
  <c r="AI36" i="6"/>
  <c r="AI13" i="6"/>
  <c r="AI14" i="6"/>
  <c r="AI16" i="6"/>
  <c r="AI17" i="6"/>
  <c r="AI15" i="6"/>
  <c r="AI8" i="6"/>
  <c r="AI10" i="6"/>
  <c r="AI9" i="6"/>
  <c r="AI32" i="6"/>
  <c r="AI34" i="6"/>
  <c r="AI33" i="6"/>
  <c r="AI41" i="6"/>
  <c r="AI43" i="6"/>
  <c r="AI42" i="6"/>
  <c r="AI22" i="6"/>
  <c r="AI24" i="6"/>
  <c r="AI23" i="6"/>
  <c r="AG25" i="6"/>
  <c r="AG27" i="6"/>
  <c r="AG28" i="6"/>
  <c r="AG26" i="6"/>
  <c r="AG35" i="6"/>
  <c r="AG37" i="6"/>
  <c r="AG38" i="6"/>
  <c r="AG36" i="6"/>
  <c r="AG13" i="6"/>
  <c r="AG14" i="6"/>
  <c r="AG16" i="6"/>
  <c r="AG17" i="6"/>
  <c r="AG15" i="6"/>
  <c r="AG8" i="6"/>
  <c r="AG10" i="6"/>
  <c r="AG9" i="6"/>
  <c r="AG32" i="6"/>
  <c r="AG34" i="6"/>
  <c r="AG33" i="6"/>
  <c r="AG41" i="6"/>
  <c r="AG43" i="6"/>
  <c r="AG42" i="6"/>
  <c r="AG22" i="6"/>
  <c r="AG24" i="6"/>
  <c r="AG23" i="6"/>
  <c r="AE25" i="6"/>
  <c r="AE27" i="6"/>
  <c r="AE28" i="6"/>
  <c r="AE26" i="6"/>
  <c r="AE35" i="6"/>
  <c r="AE37" i="6"/>
  <c r="AE38" i="6"/>
  <c r="AE36" i="6"/>
  <c r="AE13" i="6"/>
  <c r="AE14" i="6"/>
  <c r="AE16" i="6"/>
  <c r="AE17" i="6"/>
  <c r="AE15" i="6"/>
  <c r="AE8" i="6"/>
  <c r="AE10" i="6"/>
  <c r="AE9" i="6"/>
  <c r="AE32" i="6"/>
  <c r="AE34" i="6"/>
  <c r="AE33" i="6"/>
  <c r="AE41" i="6"/>
  <c r="AE43" i="6"/>
  <c r="AE42" i="6"/>
  <c r="AE22" i="6"/>
  <c r="AE24" i="6"/>
  <c r="AE23" i="6"/>
  <c r="AC27" i="6"/>
  <c r="AC28" i="6"/>
  <c r="AC26" i="6"/>
  <c r="AC35" i="6"/>
  <c r="AC37" i="6"/>
  <c r="AC38" i="6"/>
  <c r="AC36" i="6"/>
  <c r="AC13" i="6"/>
  <c r="AC14" i="6"/>
  <c r="AC16" i="6"/>
  <c r="AC17" i="6"/>
  <c r="AC15" i="6"/>
  <c r="AC8" i="6"/>
  <c r="AC10" i="6"/>
  <c r="AC9" i="6"/>
  <c r="AC32" i="6"/>
  <c r="AC34" i="6"/>
  <c r="AC33" i="6"/>
  <c r="AC41" i="6"/>
  <c r="AC43" i="6"/>
  <c r="AC42" i="6"/>
  <c r="AC22" i="6"/>
  <c r="AC24" i="6"/>
  <c r="AC23" i="6"/>
  <c r="Y27" i="6"/>
  <c r="Z27" i="6" s="1"/>
  <c r="Y28" i="6"/>
  <c r="Z28" i="6" s="1"/>
  <c r="Y26" i="6"/>
  <c r="Z26" i="6" s="1"/>
  <c r="Y35" i="6"/>
  <c r="Z35" i="6" s="1"/>
  <c r="Y37" i="6"/>
  <c r="Z37" i="6" s="1"/>
  <c r="Y38" i="6"/>
  <c r="Z38" i="6" s="1"/>
  <c r="Y36" i="6"/>
  <c r="Z36" i="6" s="1"/>
  <c r="Y13" i="6"/>
  <c r="Z13" i="6" s="1"/>
  <c r="Y14" i="6"/>
  <c r="Z14" i="6" s="1"/>
  <c r="Y16" i="6"/>
  <c r="Z16" i="6" s="1"/>
  <c r="Y17" i="6"/>
  <c r="Z17" i="6" s="1"/>
  <c r="Y15" i="6"/>
  <c r="Z15" i="6" s="1"/>
  <c r="Y8" i="6"/>
  <c r="Z8" i="6" s="1"/>
  <c r="Y10" i="6"/>
  <c r="Z10" i="6" s="1"/>
  <c r="Y9" i="6"/>
  <c r="Z9" i="6" s="1"/>
  <c r="Y32" i="6"/>
  <c r="Z32" i="6" s="1"/>
  <c r="Y34" i="6"/>
  <c r="Z34" i="6" s="1"/>
  <c r="Y33" i="6"/>
  <c r="Z33" i="6" s="1"/>
  <c r="Y41" i="6"/>
  <c r="Z41" i="6" s="1"/>
  <c r="Y43" i="6"/>
  <c r="Z43" i="6" s="1"/>
  <c r="Y42" i="6"/>
  <c r="Z42" i="6" s="1"/>
  <c r="Y22" i="6"/>
  <c r="Z22" i="6" s="1"/>
  <c r="Y24" i="6"/>
  <c r="Z24" i="6" s="1"/>
  <c r="Y23" i="6"/>
  <c r="Z23" i="6" s="1"/>
  <c r="V27" i="6"/>
  <c r="W27" i="6" s="1"/>
  <c r="X27" i="6" s="1"/>
  <c r="V28" i="6"/>
  <c r="W28" i="6" s="1"/>
  <c r="X28" i="6" s="1"/>
  <c r="V26" i="6"/>
  <c r="W26" i="6" s="1"/>
  <c r="X26" i="6" s="1"/>
  <c r="V35" i="6"/>
  <c r="W35" i="6" s="1"/>
  <c r="X35" i="6" s="1"/>
  <c r="V37" i="6"/>
  <c r="W37" i="6" s="1"/>
  <c r="X37" i="6" s="1"/>
  <c r="V38" i="6"/>
  <c r="W38" i="6" s="1"/>
  <c r="X38" i="6" s="1"/>
  <c r="AA38" i="6" s="1"/>
  <c r="AL38" i="6" s="1"/>
  <c r="V36" i="6"/>
  <c r="W36" i="6" s="1"/>
  <c r="X36" i="6" s="1"/>
  <c r="V13" i="6"/>
  <c r="W13" i="6" s="1"/>
  <c r="X13" i="6" s="1"/>
  <c r="V14" i="6"/>
  <c r="W14" i="6" s="1"/>
  <c r="X14" i="6" s="1"/>
  <c r="V16" i="6"/>
  <c r="W16" i="6" s="1"/>
  <c r="X16" i="6" s="1"/>
  <c r="AA16" i="6" s="1"/>
  <c r="AL16" i="6" s="1"/>
  <c r="V17" i="6"/>
  <c r="W17" i="6" s="1"/>
  <c r="X17" i="6" s="1"/>
  <c r="V15" i="6"/>
  <c r="W15" i="6" s="1"/>
  <c r="X15" i="6" s="1"/>
  <c r="V8" i="6"/>
  <c r="W8" i="6" s="1"/>
  <c r="X8" i="6" s="1"/>
  <c r="AA8" i="6" s="1"/>
  <c r="AL8" i="6" s="1"/>
  <c r="V10" i="6"/>
  <c r="W10" i="6" s="1"/>
  <c r="X10" i="6" s="1"/>
  <c r="V9" i="6"/>
  <c r="W9" i="6" s="1"/>
  <c r="X9" i="6" s="1"/>
  <c r="V32" i="6"/>
  <c r="W32" i="6" s="1"/>
  <c r="X32" i="6" s="1"/>
  <c r="V34" i="6"/>
  <c r="W34" i="6" s="1"/>
  <c r="X34" i="6" s="1"/>
  <c r="V33" i="6"/>
  <c r="W33" i="6" s="1"/>
  <c r="X33" i="6" s="1"/>
  <c r="AA33" i="6" s="1"/>
  <c r="AL33" i="6" s="1"/>
  <c r="V41" i="6"/>
  <c r="W41" i="6" s="1"/>
  <c r="X41" i="6" s="1"/>
  <c r="V43" i="6"/>
  <c r="W43" i="6" s="1"/>
  <c r="X43" i="6" s="1"/>
  <c r="V42" i="6"/>
  <c r="W42" i="6" s="1"/>
  <c r="X42" i="6" s="1"/>
  <c r="V22" i="6"/>
  <c r="W22" i="6" s="1"/>
  <c r="X22" i="6" s="1"/>
  <c r="V24" i="6"/>
  <c r="W24" i="6" s="1"/>
  <c r="X24" i="6" s="1"/>
  <c r="V23" i="6"/>
  <c r="W23" i="6" s="1"/>
  <c r="X23" i="6" s="1"/>
  <c r="AI47" i="6"/>
  <c r="AI45" i="6"/>
  <c r="AI46" i="6"/>
  <c r="AG47" i="6"/>
  <c r="AG45" i="6"/>
  <c r="AG46" i="6"/>
  <c r="AE47" i="6"/>
  <c r="AE45" i="6"/>
  <c r="AE46" i="6"/>
  <c r="AC47" i="6"/>
  <c r="AC45" i="6"/>
  <c r="AC46" i="6"/>
  <c r="Y47" i="6"/>
  <c r="Z47" i="6" s="1"/>
  <c r="Y45" i="6"/>
  <c r="Z45" i="6" s="1"/>
  <c r="Y46" i="6"/>
  <c r="Z46" i="6" s="1"/>
  <c r="V47" i="6"/>
  <c r="W47" i="6" s="1"/>
  <c r="X47" i="6" s="1"/>
  <c r="V45" i="6"/>
  <c r="W45" i="6" s="1"/>
  <c r="X45" i="6" s="1"/>
  <c r="V46" i="6"/>
  <c r="W46" i="6" s="1"/>
  <c r="X46" i="6" s="1"/>
  <c r="AA14" i="6" l="1"/>
  <c r="AL14" i="6" s="1"/>
  <c r="AA42" i="6"/>
  <c r="AL42" i="6" s="1"/>
  <c r="AA22" i="6"/>
  <c r="AL22" i="6" s="1"/>
  <c r="AA34" i="6"/>
  <c r="AL34" i="6" s="1"/>
  <c r="AA10" i="6"/>
  <c r="AL10" i="6" s="1"/>
  <c r="AA37" i="6"/>
  <c r="AL37" i="6" s="1"/>
  <c r="AA27" i="6"/>
  <c r="AL27" i="6" s="1"/>
  <c r="AA28" i="6"/>
  <c r="AL28" i="6" s="1"/>
  <c r="AA26" i="6"/>
  <c r="AL26" i="6" s="1"/>
  <c r="AA23" i="6"/>
  <c r="AL23" i="6" s="1"/>
  <c r="AA43" i="6"/>
  <c r="AL43" i="6" s="1"/>
  <c r="AA32" i="6"/>
  <c r="AL32" i="6" s="1"/>
  <c r="AA15" i="6"/>
  <c r="AL15" i="6" s="1"/>
  <c r="AA13" i="6"/>
  <c r="AL13" i="6" s="1"/>
  <c r="AA35" i="6"/>
  <c r="AL35" i="6" s="1"/>
  <c r="AA24" i="6"/>
  <c r="AL24" i="6" s="1"/>
  <c r="AA41" i="6"/>
  <c r="AL41" i="6" s="1"/>
  <c r="AA9" i="6"/>
  <c r="AL9" i="6" s="1"/>
  <c r="AA17" i="6"/>
  <c r="AL17" i="6" s="1"/>
  <c r="AA36" i="6"/>
  <c r="AL36" i="6" s="1"/>
  <c r="AA47" i="6"/>
  <c r="AL47" i="6" s="1"/>
  <c r="AA46" i="6"/>
  <c r="AL46" i="6" s="1"/>
  <c r="AA45" i="6"/>
  <c r="AL45" i="6" s="1"/>
  <c r="AI25" i="6"/>
  <c r="AC25" i="6"/>
  <c r="Y25" i="6"/>
  <c r="Z25" i="6" s="1"/>
  <c r="V25" i="6"/>
  <c r="W25" i="6" s="1"/>
  <c r="X25" i="6" s="1"/>
  <c r="AI40" i="6"/>
  <c r="AG40" i="6"/>
  <c r="AE40" i="6"/>
  <c r="AC40" i="6"/>
  <c r="Y40" i="6"/>
  <c r="Z40" i="6" s="1"/>
  <c r="V40" i="6"/>
  <c r="AI39" i="6"/>
  <c r="AG39" i="6"/>
  <c r="AE39" i="6"/>
  <c r="AC39" i="6"/>
  <c r="Y39" i="6"/>
  <c r="Z39" i="6" s="1"/>
  <c r="V39" i="6"/>
  <c r="W39" i="6" s="1"/>
  <c r="AI11" i="6"/>
  <c r="AG11" i="6"/>
  <c r="AE11" i="6"/>
  <c r="AC11" i="6"/>
  <c r="Y11" i="6"/>
  <c r="Z11" i="6" s="1"/>
  <c r="V11" i="6"/>
  <c r="W11" i="6" s="1"/>
  <c r="AI19" i="6"/>
  <c r="AG19" i="6"/>
  <c r="AE19" i="6"/>
  <c r="AC19" i="6"/>
  <c r="Y19" i="6"/>
  <c r="Z19" i="6" s="1"/>
  <c r="V19" i="6"/>
  <c r="AI18" i="6"/>
  <c r="AG18" i="6"/>
  <c r="AE18" i="6"/>
  <c r="AC18" i="6"/>
  <c r="Y18" i="6"/>
  <c r="Z18" i="6" s="1"/>
  <c r="V18" i="6"/>
  <c r="W18" i="6" s="1"/>
  <c r="AI12" i="6"/>
  <c r="AG12" i="6"/>
  <c r="AE12" i="6"/>
  <c r="AC12" i="6"/>
  <c r="Y12" i="6"/>
  <c r="Z12" i="6" s="1"/>
  <c r="V12" i="6"/>
  <c r="W12" i="6" s="1"/>
  <c r="X12" i="6" s="1"/>
  <c r="AI7" i="6"/>
  <c r="AG7" i="6"/>
  <c r="AE7" i="6"/>
  <c r="AC7" i="6"/>
  <c r="V7" i="6"/>
  <c r="W7" i="6" s="1"/>
  <c r="X7" i="6" s="1"/>
  <c r="AA7" i="6" s="1"/>
  <c r="AI44" i="6"/>
  <c r="AG44" i="6"/>
  <c r="AE44" i="6"/>
  <c r="AC44" i="6"/>
  <c r="Y44" i="6"/>
  <c r="Z44" i="6" s="1"/>
  <c r="V44" i="6"/>
  <c r="W44" i="6" s="1"/>
  <c r="W40" i="6" l="1"/>
  <c r="X40" i="6" s="1"/>
  <c r="AA40" i="6" s="1"/>
  <c r="AL40" i="6" s="1"/>
  <c r="W19" i="6"/>
  <c r="X19" i="6" s="1"/>
  <c r="AA19" i="6" s="1"/>
  <c r="AL19" i="6" s="1"/>
  <c r="AA12" i="6"/>
  <c r="AL12" i="6" s="1"/>
  <c r="AA25" i="6"/>
  <c r="AL25" i="6" s="1"/>
  <c r="X44" i="6"/>
  <c r="X18" i="6"/>
  <c r="X11" i="6"/>
  <c r="AA11" i="6" s="1"/>
  <c r="X39" i="6"/>
  <c r="AA39" i="6" s="1"/>
  <c r="AL39" i="6" l="1"/>
  <c r="AA44" i="6"/>
  <c r="AL44" i="6" s="1"/>
  <c r="AA18" i="6"/>
  <c r="AL18" i="6" s="1"/>
  <c r="AL11" i="6"/>
  <c r="AL7" i="6"/>
  <c r="V21" i="6" l="1"/>
  <c r="W21" i="6" s="1"/>
  <c r="X21" i="6" s="1"/>
  <c r="Y21" i="6"/>
  <c r="Z21" i="6" s="1"/>
  <c r="AC21" i="6"/>
  <c r="AE21" i="6"/>
  <c r="AG21" i="6"/>
  <c r="AI21" i="6"/>
  <c r="AI20" i="6"/>
  <c r="AG20" i="6"/>
  <c r="AE20" i="6"/>
  <c r="AC20" i="6"/>
  <c r="Y20" i="6"/>
  <c r="Z20" i="6" s="1"/>
  <c r="V20" i="6"/>
  <c r="W20" i="6" s="1"/>
  <c r="X20" i="6" s="1"/>
  <c r="AI29" i="6"/>
  <c r="AG29" i="6"/>
  <c r="AE29" i="6"/>
  <c r="AC29" i="6"/>
  <c r="Y29" i="6"/>
  <c r="Z29" i="6" s="1"/>
  <c r="V29" i="6"/>
  <c r="W29" i="6" s="1"/>
  <c r="X29" i="6" s="1"/>
  <c r="AI31" i="6"/>
  <c r="AG31" i="6"/>
  <c r="AE31" i="6"/>
  <c r="AC31" i="6"/>
  <c r="Y31" i="6"/>
  <c r="Z31" i="6" s="1"/>
  <c r="V31" i="6"/>
  <c r="W31" i="6" s="1"/>
  <c r="X31" i="6" s="1"/>
  <c r="AI30" i="6"/>
  <c r="AG30" i="6"/>
  <c r="AE30" i="6"/>
  <c r="AC30" i="6"/>
  <c r="Y30" i="6"/>
  <c r="Z30" i="6" s="1"/>
  <c r="V30" i="6"/>
  <c r="W30" i="6" s="1"/>
  <c r="X30" i="6" s="1"/>
  <c r="AA21" i="6" l="1"/>
  <c r="AL21" i="6" s="1"/>
  <c r="AA31" i="6"/>
  <c r="AL31" i="6" s="1"/>
  <c r="AA20" i="6"/>
  <c r="AL20" i="6" s="1"/>
  <c r="AA30" i="6"/>
  <c r="AL30" i="6" s="1"/>
  <c r="AA29" i="6"/>
  <c r="AL29" i="6" s="1"/>
</calcChain>
</file>

<file path=xl/sharedStrings.xml><?xml version="1.0" encoding="utf-8"?>
<sst xmlns="http://schemas.openxmlformats.org/spreadsheetml/2006/main" count="1078" uniqueCount="293">
  <si>
    <t>Data Source ID</t>
  </si>
  <si>
    <t xml:space="preserve">Media Type </t>
  </si>
  <si>
    <t>Species Scientific Name</t>
  </si>
  <si>
    <t>Phylum</t>
  </si>
  <si>
    <t>Toxicity Value</t>
  </si>
  <si>
    <t>Endpoint</t>
  </si>
  <si>
    <t>Acute/ Chronic</t>
  </si>
  <si>
    <t>Type of Organism (fish/amphibians/macroinvertebrates/microinvertebrates/macrophytes/macroalgae/microalgae)</t>
  </si>
  <si>
    <t>Hetero/ Phototroph</t>
  </si>
  <si>
    <t xml:space="preserve">Exposure Duration  </t>
  </si>
  <si>
    <t>Exposure Duration Units</t>
  </si>
  <si>
    <t>Life Stage</t>
  </si>
  <si>
    <t>Molecular Weight</t>
  </si>
  <si>
    <t>Freshwater</t>
  </si>
  <si>
    <t>EC50</t>
  </si>
  <si>
    <t>Chronic</t>
  </si>
  <si>
    <t>d</t>
  </si>
  <si>
    <t>N/A</t>
  </si>
  <si>
    <t>n</t>
  </si>
  <si>
    <t>NOEC/EC10</t>
  </si>
  <si>
    <t>LC50</t>
  </si>
  <si>
    <t>NOEC</t>
  </si>
  <si>
    <t>LOEC</t>
  </si>
  <si>
    <t>EC10</t>
  </si>
  <si>
    <t>Endpoint Measurement</t>
  </si>
  <si>
    <t>CONCENTRATION</t>
  </si>
  <si>
    <t>Concentration      (M)</t>
  </si>
  <si>
    <t>Concentration (ug/L)</t>
  </si>
  <si>
    <t>TEST CRITERIA</t>
  </si>
  <si>
    <t>ORGANISM CHARACTERISTICS</t>
  </si>
  <si>
    <t>Preferential selection (NEC/EC10/NOEC = y)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</si>
  <si>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tables far right</t>
    </r>
    <r>
      <rPr>
        <b/>
        <sz val="11"/>
        <color theme="0"/>
        <rFont val="Calibri"/>
        <family val="2"/>
        <scheme val="minor"/>
      </rPr>
      <t>)</t>
    </r>
  </si>
  <si>
    <t>Preferential selection (Chronic = y)</t>
  </si>
  <si>
    <t>ACR Conversion Factor</t>
  </si>
  <si>
    <t>Toxicity Value Conversion factor</t>
  </si>
  <si>
    <t>NEC/EC10/NOEC Concentration (ug/L)</t>
  </si>
  <si>
    <t>Chronic NEC/EC10/NOEC Concentration (ug/L)</t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</si>
  <si>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</si>
  <si>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QUALITY CHECK</t>
  </si>
  <si>
    <t>DATA ID</t>
  </si>
  <si>
    <t>Record ID</t>
  </si>
  <si>
    <t>Group same duration for each Endpoint</t>
  </si>
  <si>
    <t>Group the same Endpoint</t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</si>
  <si>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AF)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</si>
  <si>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</si>
  <si>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1. Toxicity Value</t>
  </si>
  <si>
    <t>2. Acute/Chronic</t>
  </si>
  <si>
    <t>3. Endpoint Measurement</t>
  </si>
  <si>
    <t>4. Duration</t>
  </si>
  <si>
    <t>DERIVE ONE VALUE FOR EACH SPECIES</t>
  </si>
  <si>
    <t>NEC</t>
  </si>
  <si>
    <t>Acute</t>
  </si>
  <si>
    <t>Chemical:</t>
  </si>
  <si>
    <t>Toxicity Value (repeat from Column M)</t>
  </si>
  <si>
    <t>Acute/Chronic (repeat from Column P)</t>
  </si>
  <si>
    <t>EC10 Acute to Chronic Ratio (ACR)</t>
  </si>
  <si>
    <t>Start (acute)</t>
  </si>
  <si>
    <t>Conversion</t>
  </si>
  <si>
    <t>End (chronic)</t>
  </si>
  <si>
    <r>
      <t>Toxicity Value</t>
    </r>
    <r>
      <rPr>
        <sz val="10"/>
        <rFont val="Calibri"/>
        <family val="2"/>
      </rPr>
      <t xml:space="preserve"> (repeat from Column M)</t>
    </r>
  </si>
  <si>
    <r>
      <t xml:space="preserve">Acute/Chronic </t>
    </r>
    <r>
      <rPr>
        <sz val="10"/>
        <rFont val="Calibri"/>
        <family val="2"/>
      </rPr>
      <t>(repeat from Column P)</t>
    </r>
  </si>
  <si>
    <r>
      <t xml:space="preserve">Endpoint Measurement </t>
    </r>
    <r>
      <rPr>
        <sz val="10"/>
        <color rgb="FF000000"/>
        <rFont val="Calibri"/>
        <family val="2"/>
      </rPr>
      <t>(repeat from Column L)</t>
    </r>
  </si>
  <si>
    <r>
      <t xml:space="preserve">DURATION (d) </t>
    </r>
    <r>
      <rPr>
        <sz val="10"/>
        <color rgb="FF000000"/>
        <rFont val="Calibri"/>
        <family val="2"/>
      </rPr>
      <t>(repeat from Column N)</t>
    </r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</si>
  <si>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AJ) </t>
    </r>
    <r>
      <rPr>
        <b/>
        <sz val="10"/>
        <color rgb="FF000000"/>
        <rFont val="Calibri"/>
        <family val="2"/>
      </rPr>
      <t>(ug/L)</t>
    </r>
  </si>
  <si>
    <t>y</t>
  </si>
  <si>
    <t>Growth</t>
  </si>
  <si>
    <t>ug/L</t>
  </si>
  <si>
    <t>Species</t>
  </si>
  <si>
    <t>Organism</t>
  </si>
  <si>
    <t>Duration</t>
  </si>
  <si>
    <t>Log ug/L</t>
  </si>
  <si>
    <t>Log Toxicity</t>
  </si>
  <si>
    <t>Frequency</t>
  </si>
  <si>
    <t>0-1</t>
  </si>
  <si>
    <t>Chlorophyta</t>
  </si>
  <si>
    <t>Autotroph</t>
  </si>
  <si>
    <t>-</t>
  </si>
  <si>
    <t>694-2</t>
  </si>
  <si>
    <t>694-3</t>
  </si>
  <si>
    <t>Myriophyllum sibricum</t>
  </si>
  <si>
    <t>Shoot growth</t>
  </si>
  <si>
    <t>Root number</t>
  </si>
  <si>
    <t>Root dry mass</t>
  </si>
  <si>
    <t>IC50</t>
  </si>
  <si>
    <t>h</t>
  </si>
  <si>
    <t>i</t>
  </si>
  <si>
    <t>j</t>
  </si>
  <si>
    <t>h-i</t>
  </si>
  <si>
    <t>j-i</t>
  </si>
  <si>
    <t>i-i</t>
  </si>
  <si>
    <t>Macrophyte</t>
  </si>
  <si>
    <t>NOEL</t>
  </si>
  <si>
    <t>Lemna gibba</t>
  </si>
  <si>
    <t>Chronic NOEC</t>
  </si>
  <si>
    <t>Anabaena flosaqua</t>
  </si>
  <si>
    <t>Navicula pelliculosa</t>
  </si>
  <si>
    <t>Diatom</t>
  </si>
  <si>
    <t>764-1</t>
  </si>
  <si>
    <t>764-2</t>
  </si>
  <si>
    <t>765-1</t>
  </si>
  <si>
    <t>766-1</t>
  </si>
  <si>
    <t>Anabaena flos-aquae</t>
  </si>
  <si>
    <t>Cyanobacteria</t>
  </si>
  <si>
    <t>Abundance</t>
  </si>
  <si>
    <t>o</t>
  </si>
  <si>
    <t>o-i</t>
  </si>
  <si>
    <t>Bacillariophyta</t>
  </si>
  <si>
    <t>p</t>
  </si>
  <si>
    <t>p-i</t>
  </si>
  <si>
    <t>q</t>
  </si>
  <si>
    <t>q-i</t>
  </si>
  <si>
    <t>Tracheophyta</t>
  </si>
  <si>
    <t>Spermatophyta</t>
  </si>
  <si>
    <t>r</t>
  </si>
  <si>
    <t>r-i</t>
  </si>
  <si>
    <t>KEB checked C and G</t>
  </si>
  <si>
    <t>767-1</t>
  </si>
  <si>
    <t>Hydrilla ventricillata</t>
  </si>
  <si>
    <t>Magnoliophyta</t>
  </si>
  <si>
    <t>t</t>
  </si>
  <si>
    <t>t-i</t>
  </si>
  <si>
    <t>u</t>
  </si>
  <si>
    <t>u-i</t>
  </si>
  <si>
    <t>-1-0</t>
  </si>
  <si>
    <t>1-2</t>
  </si>
  <si>
    <t>2-3</t>
  </si>
  <si>
    <t>767-2</t>
  </si>
  <si>
    <t>691-1</t>
  </si>
  <si>
    <t>Xenopus laevis</t>
  </si>
  <si>
    <t>Arthropoda</t>
  </si>
  <si>
    <t>Heterotroph</t>
  </si>
  <si>
    <t>Embryos</t>
  </si>
  <si>
    <t>Survival</t>
  </si>
  <si>
    <t>Mortality</t>
  </si>
  <si>
    <t>a</t>
  </si>
  <si>
    <t>a-i</t>
  </si>
  <si>
    <t>692-1</t>
  </si>
  <si>
    <t>Alonella sp</t>
  </si>
  <si>
    <t>Invertebrate (Waterflea)</t>
  </si>
  <si>
    <t>b</t>
  </si>
  <si>
    <t>b-i</t>
  </si>
  <si>
    <t>692-2</t>
  </si>
  <si>
    <t>Cypria sp</t>
  </si>
  <si>
    <t>Invertebrate (Ostracods)</t>
  </si>
  <si>
    <t>c</t>
  </si>
  <si>
    <t>c-i</t>
  </si>
  <si>
    <t>692-3</t>
  </si>
  <si>
    <t>Diaptomus sp</t>
  </si>
  <si>
    <t>Invertebrate (Calanoid copepods)</t>
  </si>
  <si>
    <t>d-i</t>
  </si>
  <si>
    <t>692-4</t>
  </si>
  <si>
    <t>Eucyclops sp</t>
  </si>
  <si>
    <t>Invertebrate (Cyclopoid copepods)</t>
  </si>
  <si>
    <t>e</t>
  </si>
  <si>
    <t>e-i</t>
  </si>
  <si>
    <t>693-1</t>
  </si>
  <si>
    <t>Ceriodaphnia dubia</t>
  </si>
  <si>
    <t>Neonates</t>
  </si>
  <si>
    <t>f</t>
  </si>
  <si>
    <t>f-i</t>
  </si>
  <si>
    <t>693-2</t>
  </si>
  <si>
    <t>Pimephales promelas</t>
  </si>
  <si>
    <t>Fish (Fathead minnow)</t>
  </si>
  <si>
    <t>Fry</t>
  </si>
  <si>
    <t>g</t>
  </si>
  <si>
    <t>g-i</t>
  </si>
  <si>
    <t>761-1</t>
  </si>
  <si>
    <t>Procambarus clarkii</t>
  </si>
  <si>
    <t>Invertebrate (Crayfish)</t>
  </si>
  <si>
    <t>Juveniles</t>
  </si>
  <si>
    <t>k</t>
  </si>
  <si>
    <t>k-i</t>
  </si>
  <si>
    <t>762-1</t>
  </si>
  <si>
    <t>Lepomis macrochirus</t>
  </si>
  <si>
    <t>Fish (Bluegill sunfish)</t>
  </si>
  <si>
    <t>l</t>
  </si>
  <si>
    <t>l-i</t>
  </si>
  <si>
    <t>763-1</t>
  </si>
  <si>
    <t>Oncorhynchus mykiss</t>
  </si>
  <si>
    <t>Fish (Rainbow trout)</t>
  </si>
  <si>
    <t>m</t>
  </si>
  <si>
    <t>m-i</t>
  </si>
  <si>
    <t>763-2</t>
  </si>
  <si>
    <t>Daphnia magna</t>
  </si>
  <si>
    <t>n-i</t>
  </si>
  <si>
    <t>691-2</t>
  </si>
  <si>
    <t>691-3</t>
  </si>
  <si>
    <t>691-4</t>
  </si>
  <si>
    <t>Amphibian (African clawed frog)</t>
  </si>
  <si>
    <t>Chordata</t>
  </si>
  <si>
    <t>Immobilisation</t>
  </si>
  <si>
    <t>Green algae</t>
  </si>
  <si>
    <t># cells</t>
  </si>
  <si>
    <t xml:space="preserve">d </t>
  </si>
  <si>
    <t>3602-1</t>
  </si>
  <si>
    <t>3603-1</t>
  </si>
  <si>
    <t xml:space="preserve">Growth </t>
  </si>
  <si>
    <t>3603-2</t>
  </si>
  <si>
    <t>3604-1</t>
  </si>
  <si>
    <t>3605-1</t>
  </si>
  <si>
    <t>3605-2</t>
  </si>
  <si>
    <t>3607-1</t>
  </si>
  <si>
    <t>3607-2</t>
  </si>
  <si>
    <t>3608-1</t>
  </si>
  <si>
    <t>3609-1</t>
  </si>
  <si>
    <t>3609-2</t>
  </si>
  <si>
    <t>Fingerlings</t>
  </si>
  <si>
    <t>3611-1</t>
  </si>
  <si>
    <t>3611-2</t>
  </si>
  <si>
    <t>Reproduction</t>
  </si>
  <si>
    <t>% eggs hatched</t>
  </si>
  <si>
    <t>s</t>
  </si>
  <si>
    <t>v</t>
  </si>
  <si>
    <t>w</t>
  </si>
  <si>
    <t>x</t>
  </si>
  <si>
    <t>z</t>
  </si>
  <si>
    <t>aa</t>
  </si>
  <si>
    <t>bb</t>
  </si>
  <si>
    <t>cc</t>
  </si>
  <si>
    <t>dd</t>
  </si>
  <si>
    <t>ee</t>
  </si>
  <si>
    <t>v-i</t>
  </si>
  <si>
    <t>w-i</t>
  </si>
  <si>
    <t>s-i</t>
  </si>
  <si>
    <t>x-i</t>
  </si>
  <si>
    <t>y-i</t>
  </si>
  <si>
    <t>z-i</t>
  </si>
  <si>
    <t>aa-i</t>
  </si>
  <si>
    <t>bb-i</t>
  </si>
  <si>
    <t>cc-i</t>
  </si>
  <si>
    <t>dd-i</t>
  </si>
  <si>
    <t>ee-i</t>
  </si>
  <si>
    <t>Crustacean</t>
  </si>
  <si>
    <t>3600-1</t>
  </si>
  <si>
    <t>3601-1</t>
  </si>
  <si>
    <t>3610-1</t>
  </si>
  <si>
    <t>3610-2</t>
  </si>
  <si>
    <t>691-5</t>
  </si>
  <si>
    <t>Development</t>
  </si>
  <si>
    <t>Abnormal limbs</t>
  </si>
  <si>
    <t>ff</t>
  </si>
  <si>
    <t>ff-i</t>
  </si>
  <si>
    <t>ff-ii</t>
  </si>
  <si>
    <t>691-6</t>
  </si>
  <si>
    <t>3602-2</t>
  </si>
  <si>
    <t>Macrophyte (Water milfoil)</t>
  </si>
  <si>
    <t>Macrophyte (Water thyme)</t>
  </si>
  <si>
    <t>Macrophyte (Duckweed)</t>
  </si>
  <si>
    <t>Raphidocelis subcapitata (formerly Selenastrum capricornutum; Pseudokirchneriella subcapita)</t>
  </si>
  <si>
    <t>TABLE OF CONVERSION FACTORS (Warne et al 2018)</t>
  </si>
  <si>
    <t>LC10</t>
  </si>
  <si>
    <t>IC10</t>
  </si>
  <si>
    <t>Sulfometuron-methyl</t>
  </si>
  <si>
    <t>COMMENT</t>
  </si>
  <si>
    <t>Excluded. Formulation (Oust XP, 75% purity)</t>
  </si>
  <si>
    <t>Analytical grade 85% purity</t>
  </si>
  <si>
    <t>Excluded. Acute NOEC. Analytical grade 85% purity</t>
  </si>
  <si>
    <t>Geomean (n=2). Excluded. Acute NOEC. Analytical grade 85% purity</t>
  </si>
  <si>
    <t>99.1% purity</t>
  </si>
  <si>
    <t>Geomean (n=2). 99.1% purity</t>
  </si>
  <si>
    <t>Geomean (n=2). Technical grade, assumed to be &gt;80% purity</t>
  </si>
  <si>
    <t>Excluded as &gt; value. 99.16% purity</t>
  </si>
  <si>
    <t>Geomean (n=2). 99.16% purity</t>
  </si>
  <si>
    <t>Geomean (n=2). Technical grade assumed to be &gt;80% purity</t>
  </si>
  <si>
    <t>95.72% purity</t>
  </si>
  <si>
    <t>Geomean (n=2). 95.72% purity</t>
  </si>
  <si>
    <t>99.16% purity</t>
  </si>
  <si>
    <t>Raphidocelis subcapitata</t>
  </si>
  <si>
    <t>Geomean (n=2). Excluded as &gt; value. 92% purity</t>
  </si>
  <si>
    <t>Geomean (n=2). Excluded as &gt; value. 99.6% purity</t>
  </si>
  <si>
    <t>3-4</t>
  </si>
  <si>
    <t>Amphibian</t>
  </si>
  <si>
    <t>The following studies were excluded following initial review of the papers. Quality assessment/scoring was not performed</t>
  </si>
  <si>
    <t>Reference</t>
  </si>
  <si>
    <t>Hutchinson, J.T. and K.A. Langeland. 2008. Response of selected nontarget native Florida wetand plant species to Metsulfuron methyl. Journal of Aquatic Plant Management 46: 72-76.</t>
  </si>
  <si>
    <t>Test substance was not sulfometuron methyl</t>
  </si>
  <si>
    <t>Landstein, D., S. Epelbaum, S. Arad, Z. Barak and D.M. Chipman. 1995. Metabolic response of Chlorella emersonii to the herbicide sulfometuron methyl. Planta 197: 219-224</t>
  </si>
  <si>
    <t>Test substance purity was not provided</t>
  </si>
  <si>
    <t>Reason for Exclusion</t>
  </si>
  <si>
    <t>694-1</t>
  </si>
  <si>
    <t xml:space="preserve">Excluded. Formulation (Oust®, unknown purity). </t>
  </si>
  <si>
    <t>Excluded. Acute NOEC.  Technical grade assumed to be &gt;80% purity</t>
  </si>
  <si>
    <t>Geomean (n=2). Excluded. Acute NOEC. Technical grade assumed to be &gt;80% purity</t>
  </si>
  <si>
    <t>Geomean (n=2). Excluded. Acute NOEC. 99.6% purity</t>
  </si>
  <si>
    <t>Green alga</t>
  </si>
  <si>
    <t>Professional judgement to exclude. Study indicated 93% purity for commercial grade Oust® formulation which is inconsistent with other information on Oust formulation.</t>
  </si>
  <si>
    <t>Excluded</t>
  </si>
  <si>
    <t>Permissible</t>
  </si>
  <si>
    <t>691-7</t>
  </si>
  <si>
    <t>Malformation</t>
  </si>
  <si>
    <t>Geoman (n=2). Excluded as &gt; value. 92% purity</t>
  </si>
  <si>
    <t>ff-iii</t>
  </si>
  <si>
    <t>Medium: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</si>
</sst>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b/>
      <i/>
      <sz val="10"/>
      <color rgb="FF3F3F3F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rgb="FFCCFFFF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6" fillId="0" borderId="0"/>
    <xf numFmtId="0" fontId="1" fillId="0" borderId="0"/>
    <xf numFmtId="0" fontId="6" fillId="0" borderId="0"/>
  </cellStyleXfs>
  <cellXfs count="164">
    <xf numFmtId="0" fontId="0" fillId="0" borderId="0" xfId="0"/>
    <xf numFmtId="0" fontId="5" fillId="0" borderId="0" xfId="0" applyFont="1" applyAlignment="1">
      <alignment horizontal="center"/>
    </xf>
    <xf numFmtId="0" fontId="10" fillId="0" borderId="0" xfId="5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7" borderId="0" xfId="5" applyFont="1" applyFill="1" applyAlignment="1">
      <alignment horizontal="center" vertical="center" wrapText="1"/>
    </xf>
    <xf numFmtId="0" fontId="7" fillId="12" borderId="0" xfId="5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10" borderId="0" xfId="5" applyFont="1" applyFill="1" applyAlignment="1">
      <alignment horizontal="center" vertical="center" wrapText="1"/>
    </xf>
    <xf numFmtId="0" fontId="10" fillId="13" borderId="0" xfId="5" applyFont="1" applyFill="1" applyAlignment="1">
      <alignment horizontal="center" vertical="center" wrapText="1"/>
    </xf>
    <xf numFmtId="0" fontId="9" fillId="15" borderId="0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wrapText="1"/>
    </xf>
    <xf numFmtId="0" fontId="10" fillId="17" borderId="0" xfId="5" applyFont="1" applyFill="1" applyAlignment="1">
      <alignment horizontal="center" vertical="center" wrapText="1"/>
    </xf>
    <xf numFmtId="0" fontId="7" fillId="17" borderId="0" xfId="5" applyFont="1" applyFill="1" applyAlignment="1">
      <alignment horizontal="center" vertical="center" wrapText="1"/>
    </xf>
    <xf numFmtId="0" fontId="10" fillId="18" borderId="0" xfId="5" applyFont="1" applyFill="1" applyAlignment="1">
      <alignment horizontal="center" vertical="center" wrapText="1"/>
    </xf>
    <xf numFmtId="0" fontId="7" fillId="18" borderId="0" xfId="5" applyFont="1" applyFill="1" applyAlignment="1">
      <alignment horizontal="center" vertical="center" wrapText="1"/>
    </xf>
    <xf numFmtId="0" fontId="18" fillId="16" borderId="0" xfId="5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0" fillId="6" borderId="0" xfId="5" applyFont="1" applyFill="1" applyAlignment="1">
      <alignment horizontal="center" vertical="center" wrapText="1"/>
    </xf>
    <xf numFmtId="0" fontId="9" fillId="2" borderId="0" xfId="1" applyFont="1" applyBorder="1" applyAlignment="1" applyProtection="1">
      <alignment horizontal="center" vertical="center" wrapText="1"/>
    </xf>
    <xf numFmtId="0" fontId="8" fillId="0" borderId="0" xfId="5" applyFont="1" applyAlignment="1">
      <alignment wrapText="1"/>
    </xf>
    <xf numFmtId="0" fontId="4" fillId="0" borderId="0" xfId="0" applyFont="1"/>
    <xf numFmtId="0" fontId="11" fillId="0" borderId="0" xfId="6" applyFont="1" applyAlignment="1">
      <alignment horizontal="center"/>
    </xf>
    <xf numFmtId="0" fontId="12" fillId="0" borderId="0" xfId="4" applyFont="1" applyAlignment="1">
      <alignment wrapText="1"/>
    </xf>
    <xf numFmtId="0" fontId="11" fillId="0" borderId="0" xfId="6" applyFont="1"/>
    <xf numFmtId="0" fontId="7" fillId="24" borderId="0" xfId="5" applyFont="1" applyFill="1" applyAlignment="1">
      <alignment horizontal="center" vertical="center" wrapText="1"/>
    </xf>
    <xf numFmtId="0" fontId="22" fillId="2" borderId="0" xfId="1" applyFont="1" applyBorder="1" applyAlignment="1" applyProtection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9" fillId="0" borderId="0" xfId="4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7" fillId="25" borderId="0" xfId="5" applyFont="1" applyFill="1" applyAlignment="1">
      <alignment horizontal="center" vertical="center" wrapText="1"/>
    </xf>
    <xf numFmtId="0" fontId="7" fillId="25" borderId="0" xfId="5" applyFont="1" applyFill="1" applyAlignment="1">
      <alignment horizontal="center" vertical="top" wrapText="1"/>
    </xf>
    <xf numFmtId="0" fontId="10" fillId="25" borderId="0" xfId="5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12" fillId="0" borderId="0" xfId="4" applyFont="1" applyAlignment="1">
      <alignment horizontal="center"/>
    </xf>
    <xf numFmtId="0" fontId="8" fillId="0" borderId="3" xfId="3" applyFont="1" applyFill="1" applyBorder="1" applyAlignment="1"/>
    <xf numFmtId="0" fontId="23" fillId="0" borderId="3" xfId="3" applyFont="1" applyFill="1" applyBorder="1" applyAlignment="1"/>
    <xf numFmtId="0" fontId="0" fillId="0" borderId="0" xfId="0" quotePrefix="1"/>
    <xf numFmtId="16" fontId="0" fillId="0" borderId="0" xfId="0" quotePrefix="1" applyNumberFormat="1"/>
    <xf numFmtId="0" fontId="2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6" applyFont="1" applyAlignment="1">
      <alignment horizontal="center"/>
    </xf>
    <xf numFmtId="0" fontId="26" fillId="0" borderId="0" xfId="0" applyFont="1"/>
    <xf numFmtId="0" fontId="14" fillId="0" borderId="0" xfId="0" applyFont="1"/>
    <xf numFmtId="0" fontId="1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0" fontId="27" fillId="0" borderId="0" xfId="0" applyFont="1"/>
    <xf numFmtId="0" fontId="28" fillId="0" borderId="3" xfId="3" applyFont="1" applyFill="1" applyBorder="1" applyAlignment="1"/>
    <xf numFmtId="0" fontId="28" fillId="0" borderId="4" xfId="4" applyFont="1" applyBorder="1"/>
    <xf numFmtId="0" fontId="28" fillId="0" borderId="0" xfId="0" applyFont="1"/>
    <xf numFmtId="0" fontId="30" fillId="0" borderId="0" xfId="0" applyFont="1"/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5" xfId="0" applyFont="1" applyBorder="1"/>
    <xf numFmtId="0" fontId="8" fillId="0" borderId="4" xfId="3" applyFont="1" applyFill="1" applyBorder="1" applyAlignment="1"/>
    <xf numFmtId="0" fontId="8" fillId="0" borderId="5" xfId="3" applyFont="1" applyFill="1" applyBorder="1" applyAlignment="1"/>
    <xf numFmtId="0" fontId="14" fillId="0" borderId="5" xfId="3" applyFont="1" applyFill="1" applyBorder="1" applyAlignment="1"/>
    <xf numFmtId="0" fontId="8" fillId="0" borderId="6" xfId="0" applyFont="1" applyBorder="1"/>
    <xf numFmtId="0" fontId="0" fillId="0" borderId="6" xfId="0" applyBorder="1"/>
    <xf numFmtId="0" fontId="12" fillId="0" borderId="6" xfId="4" applyFont="1" applyBorder="1" applyAlignment="1">
      <alignment horizontal="center"/>
    </xf>
    <xf numFmtId="0" fontId="11" fillId="0" borderId="6" xfId="6" applyFont="1" applyBorder="1"/>
    <xf numFmtId="0" fontId="8" fillId="0" borderId="6" xfId="0" applyFont="1" applyBorder="1" applyAlignment="1">
      <alignment horizontal="center"/>
    </xf>
    <xf numFmtId="0" fontId="31" fillId="0" borderId="6" xfId="0" applyFont="1" applyBorder="1"/>
    <xf numFmtId="0" fontId="23" fillId="0" borderId="6" xfId="4" applyFont="1" applyBorder="1" applyAlignment="1">
      <alignment horizontal="center"/>
    </xf>
    <xf numFmtId="0" fontId="23" fillId="0" borderId="6" xfId="0" applyFont="1" applyBorder="1"/>
    <xf numFmtId="0" fontId="27" fillId="0" borderId="6" xfId="0" applyFont="1" applyBorder="1"/>
    <xf numFmtId="0" fontId="21" fillId="0" borderId="6" xfId="6" applyFont="1" applyBorder="1"/>
    <xf numFmtId="0" fontId="23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/>
    </xf>
    <xf numFmtId="0" fontId="23" fillId="0" borderId="4" xfId="4" applyFont="1" applyBorder="1"/>
    <xf numFmtId="0" fontId="13" fillId="0" borderId="5" xfId="0" applyFont="1" applyBorder="1"/>
    <xf numFmtId="0" fontId="19" fillId="26" borderId="0" xfId="4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8" fillId="0" borderId="6" xfId="0" applyFont="1" applyBorder="1" applyAlignment="1">
      <alignment horizontal="center"/>
    </xf>
    <xf numFmtId="0" fontId="30" fillId="0" borderId="6" xfId="0" applyFont="1" applyBorder="1"/>
    <xf numFmtId="0" fontId="0" fillId="5" borderId="6" xfId="0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4" fillId="27" borderId="6" xfId="0" applyFont="1" applyFill="1" applyBorder="1" applyAlignment="1">
      <alignment wrapText="1"/>
    </xf>
    <xf numFmtId="0" fontId="4" fillId="27" borderId="6" xfId="0" applyFont="1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0" fontId="13" fillId="0" borderId="6" xfId="2" applyFont="1" applyFill="1" applyBorder="1" applyAlignment="1">
      <alignment horizontal="center" wrapText="1"/>
    </xf>
    <xf numFmtId="0" fontId="13" fillId="0" borderId="6" xfId="1" applyFont="1" applyFill="1" applyBorder="1" applyAlignment="1">
      <alignment horizontal="center"/>
    </xf>
    <xf numFmtId="0" fontId="23" fillId="0" borderId="6" xfId="6" applyFont="1" applyBorder="1"/>
    <xf numFmtId="0" fontId="23" fillId="0" borderId="6" xfId="1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/>
    </xf>
    <xf numFmtId="0" fontId="29" fillId="0" borderId="6" xfId="1" applyFont="1" applyFill="1" applyBorder="1" applyAlignment="1">
      <alignment horizontal="center"/>
    </xf>
    <xf numFmtId="0" fontId="28" fillId="0" borderId="6" xfId="6" applyFont="1" applyBorder="1"/>
    <xf numFmtId="0" fontId="28" fillId="0" borderId="6" xfId="1" applyFont="1" applyFill="1" applyBorder="1" applyAlignment="1">
      <alignment horizontal="center"/>
    </xf>
    <xf numFmtId="0" fontId="28" fillId="0" borderId="6" xfId="3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21" fillId="0" borderId="6" xfId="6" applyFont="1" applyBorder="1" applyAlignment="1">
      <alignment horizontal="right"/>
    </xf>
    <xf numFmtId="0" fontId="11" fillId="0" borderId="6" xfId="6" applyFont="1" applyBorder="1" applyAlignment="1">
      <alignment horizontal="right"/>
    </xf>
    <xf numFmtId="0" fontId="12" fillId="0" borderId="6" xfId="6" applyFont="1" applyBorder="1"/>
    <xf numFmtId="0" fontId="12" fillId="0" borderId="6" xfId="4" applyFont="1" applyBorder="1" applyAlignment="1">
      <alignment wrapText="1"/>
    </xf>
    <xf numFmtId="0" fontId="21" fillId="0" borderId="6" xfId="6" applyFont="1" applyBorder="1" applyAlignment="1">
      <alignment horizontal="center"/>
    </xf>
    <xf numFmtId="0" fontId="11" fillId="0" borderId="6" xfId="6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24" fillId="0" borderId="6" xfId="0" applyFont="1" applyBorder="1" applyAlignment="1">
      <alignment horizontal="center"/>
    </xf>
    <xf numFmtId="0" fontId="3" fillId="9" borderId="0" xfId="0" applyFont="1" applyFill="1" applyAlignment="1">
      <alignment horizontal="left" vertical="center"/>
    </xf>
    <xf numFmtId="0" fontId="19" fillId="21" borderId="0" xfId="4" applyFont="1" applyFill="1" applyAlignment="1">
      <alignment horizontal="left" vertical="center"/>
    </xf>
    <xf numFmtId="0" fontId="19" fillId="26" borderId="0" xfId="4" applyFont="1" applyFill="1" applyAlignment="1">
      <alignment vertical="center"/>
    </xf>
    <xf numFmtId="0" fontId="19" fillId="26" borderId="0" xfId="4" applyFont="1" applyFill="1" applyAlignment="1">
      <alignment horizontal="right" vertical="center"/>
    </xf>
    <xf numFmtId="0" fontId="3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3" fillId="0" borderId="0" xfId="4" applyFont="1" applyAlignment="1">
      <alignment horizontal="center"/>
    </xf>
    <xf numFmtId="0" fontId="21" fillId="0" borderId="0" xfId="6" applyFont="1"/>
    <xf numFmtId="0" fontId="31" fillId="0" borderId="7" xfId="0" applyFont="1" applyBorder="1"/>
    <xf numFmtId="0" fontId="32" fillId="0" borderId="0" xfId="0" applyFont="1"/>
    <xf numFmtId="0" fontId="10" fillId="0" borderId="0" xfId="6" applyFont="1"/>
    <xf numFmtId="0" fontId="13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0" fillId="0" borderId="8" xfId="0" applyBorder="1"/>
    <xf numFmtId="0" fontId="23" fillId="0" borderId="6" xfId="0" applyFont="1" applyBorder="1" applyAlignment="1">
      <alignment vertical="center"/>
    </xf>
    <xf numFmtId="0" fontId="0" fillId="0" borderId="6" xfId="0" applyBorder="1" applyAlignment="1">
      <alignment wrapText="1"/>
    </xf>
    <xf numFmtId="0" fontId="31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25" fillId="0" borderId="6" xfId="6" applyFont="1" applyBorder="1" applyAlignment="1">
      <alignment horizontal="center"/>
    </xf>
    <xf numFmtId="0" fontId="24" fillId="0" borderId="6" xfId="4" applyFont="1" applyBorder="1" applyAlignment="1">
      <alignment wrapText="1"/>
    </xf>
    <xf numFmtId="0" fontId="25" fillId="0" borderId="6" xfId="6" applyFont="1" applyBorder="1"/>
    <xf numFmtId="0" fontId="24" fillId="0" borderId="6" xfId="0" applyFont="1" applyBorder="1"/>
    <xf numFmtId="0" fontId="24" fillId="0" borderId="0" xfId="0" applyFont="1"/>
    <xf numFmtId="0" fontId="24" fillId="0" borderId="6" xfId="6" applyFont="1" applyBorder="1"/>
    <xf numFmtId="0" fontId="24" fillId="0" borderId="6" xfId="4" applyFont="1" applyBorder="1" applyAlignment="1">
      <alignment horizontal="center"/>
    </xf>
    <xf numFmtId="0" fontId="25" fillId="0" borderId="6" xfId="6" applyFont="1" applyBorder="1" applyAlignment="1">
      <alignment horizontal="right"/>
    </xf>
    <xf numFmtId="0" fontId="33" fillId="0" borderId="6" xfId="2" applyFont="1" applyFill="1" applyBorder="1" applyAlignment="1">
      <alignment horizontal="center" wrapText="1"/>
    </xf>
    <xf numFmtId="0" fontId="33" fillId="0" borderId="6" xfId="1" applyFont="1" applyFill="1" applyBorder="1" applyAlignment="1">
      <alignment horizontal="center"/>
    </xf>
    <xf numFmtId="0" fontId="24" fillId="0" borderId="6" xfId="1" applyFont="1" applyFill="1" applyBorder="1" applyAlignment="1">
      <alignment horizontal="center"/>
    </xf>
    <xf numFmtId="0" fontId="24" fillId="0" borderId="6" xfId="3" applyFont="1" applyFill="1" applyBorder="1" applyAlignment="1">
      <alignment horizontal="center"/>
    </xf>
    <xf numFmtId="0" fontId="24" fillId="0" borderId="3" xfId="3" applyFont="1" applyFill="1" applyBorder="1" applyAlignment="1"/>
    <xf numFmtId="0" fontId="24" fillId="0" borderId="4" xfId="4" applyFont="1" applyBorder="1"/>
    <xf numFmtId="0" fontId="33" fillId="0" borderId="5" xfId="0" applyFont="1" applyBorder="1"/>
    <xf numFmtId="0" fontId="24" fillId="0" borderId="0" xfId="4" applyFont="1" applyAlignment="1">
      <alignment wrapText="1"/>
    </xf>
    <xf numFmtId="0" fontId="24" fillId="0" borderId="6" xfId="0" applyFont="1" applyBorder="1" applyAlignment="1">
      <alignment horizontal="left"/>
    </xf>
    <xf numFmtId="0" fontId="33" fillId="0" borderId="0" xfId="1" applyFont="1" applyFill="1" applyBorder="1" applyAlignment="1">
      <alignment vertical="center"/>
    </xf>
    <xf numFmtId="1" fontId="24" fillId="0" borderId="3" xfId="3" applyNumberFormat="1" applyFont="1" applyFill="1" applyBorder="1" applyAlignment="1"/>
    <xf numFmtId="1" fontId="24" fillId="0" borderId="4" xfId="4" applyNumberFormat="1" applyFont="1" applyBorder="1"/>
    <xf numFmtId="1" fontId="33" fillId="0" borderId="5" xfId="0" applyNumberFormat="1" applyFont="1" applyBorder="1"/>
    <xf numFmtId="0" fontId="26" fillId="0" borderId="6" xfId="0" applyFont="1" applyBorder="1" applyAlignment="1">
      <alignment horizontal="center"/>
    </xf>
    <xf numFmtId="0" fontId="33" fillId="0" borderId="5" xfId="4" applyFont="1" applyBorder="1"/>
    <xf numFmtId="0" fontId="24" fillId="0" borderId="5" xfId="4" applyFont="1" applyBorder="1"/>
    <xf numFmtId="0" fontId="24" fillId="0" borderId="5" xfId="0" applyFont="1" applyBorder="1"/>
    <xf numFmtId="0" fontId="33" fillId="0" borderId="3" xfId="0" applyFont="1" applyBorder="1" applyAlignment="1">
      <alignment horizontal="right"/>
    </xf>
    <xf numFmtId="0" fontId="33" fillId="0" borderId="4" xfId="0" applyFont="1" applyBorder="1" applyAlignment="1">
      <alignment horizontal="right"/>
    </xf>
    <xf numFmtId="0" fontId="33" fillId="0" borderId="5" xfId="0" applyFont="1" applyBorder="1" applyAlignment="1">
      <alignment horizontal="right"/>
    </xf>
    <xf numFmtId="0" fontId="4" fillId="22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3" fillId="20" borderId="0" xfId="5" applyFont="1" applyFill="1" applyAlignment="1">
      <alignment horizontal="center" vertical="center" wrapText="1"/>
    </xf>
  </cellXfs>
  <cellStyles count="7">
    <cellStyle name="20% - Accent2" xfId="3" builtinId="34"/>
    <cellStyle name="Check Cell" xfId="2" builtinId="23"/>
    <cellStyle name="Normal" xfId="0" builtinId="0"/>
    <cellStyle name="Normal 2" xfId="5" xr:uid="{00000000-0005-0000-0000-000003000000}"/>
    <cellStyle name="Normal_Access Export Results Table" xfId="6" xr:uid="{00000000-0005-0000-0000-000004000000}"/>
    <cellStyle name="Normal_Sheet1" xfId="4" xr:uid="{00000000-0005-0000-0000-000005000000}"/>
    <cellStyle name="Output" xfId="1" builtinId="21"/>
  </cellStyles>
  <dxfs count="1">
    <dxf>
      <font>
        <color theme="0" tint="-0.14996795556505021"/>
      </font>
      <fill>
        <patternFill>
          <fgColor theme="0"/>
          <bgColor theme="1" tint="4.9989318521683403E-2"/>
        </patternFill>
      </fill>
    </dxf>
  </dxfs>
  <tableStyles count="0" defaultTableStyle="TableStyleMedium2" defaultPivotStyle="PivotStyleLight16"/>
  <colors>
    <mruColors>
      <color rgb="FFCCFF33"/>
      <color rgb="FF99FF66"/>
      <color rgb="FFFF99CC"/>
      <color rgb="FF66FFFF"/>
      <color rgb="FFFFCCFF"/>
      <color rgb="FFFF9900"/>
      <color rgb="FF9999FF"/>
      <color rgb="FF9966FF"/>
      <color rgb="FFCCFFFF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800" b="1">
                <a:solidFill>
                  <a:sysClr val="windowText" lastClr="000000"/>
                </a:solidFill>
              </a:rPr>
              <a:t>Frequency: all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Histogram!$B$10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Histogram!$A$11:$A$16</c:f>
              <c:strCache>
                <c:ptCount val="5"/>
                <c:pt idx="0">
                  <c:v>-1-0</c:v>
                </c:pt>
                <c:pt idx="1">
                  <c:v>0-1</c:v>
                </c:pt>
                <c:pt idx="2">
                  <c:v>1-2</c:v>
                </c:pt>
                <c:pt idx="3">
                  <c:v>2-3</c:v>
                </c:pt>
                <c:pt idx="4">
                  <c:v>3-4</c:v>
                </c:pt>
              </c:strCache>
            </c:strRef>
          </c:cat>
          <c:val>
            <c:numRef>
              <c:f>Histogram!$B$11:$B$16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1-4D1D-A872-16279164E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220416"/>
        <c:axId val="392219432"/>
      </c:barChart>
      <c:catAx>
        <c:axId val="39222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19432"/>
        <c:crosses val="autoZero"/>
        <c:auto val="1"/>
        <c:lblAlgn val="ctr"/>
        <c:lblOffset val="100"/>
        <c:noMultiLvlLbl val="0"/>
      </c:catAx>
      <c:valAx>
        <c:axId val="392219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2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66923</xdr:colOff>
      <xdr:row>8</xdr:row>
      <xdr:rowOff>113434</xdr:rowOff>
    </xdr:from>
    <xdr:to>
      <xdr:col>5</xdr:col>
      <xdr:colOff>1239487</xdr:colOff>
      <xdr:row>19</xdr:row>
      <xdr:rowOff>81644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535F81-D129-4D87-9131-DD1D861999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0"/>
  <sheetViews>
    <sheetView tabSelected="1" zoomScale="70" zoomScaleNormal="70" zoomScaleSheetLayoutView="70" workbookViewId="0">
      <selection activeCell="A3" sqref="A3"/>
    </sheetView>
  </sheetViews>
  <sheetFormatPr defaultColWidth="9.140625" defaultRowHeight="15" x14ac:dyDescent="0.25"/>
  <cols>
    <col min="1" max="2" width="12.140625" customWidth="1"/>
    <col min="3" max="3" width="1.140625" customWidth="1"/>
    <col min="4" max="4" width="12.140625" customWidth="1"/>
    <col min="5" max="5" width="21.85546875" customWidth="1"/>
    <col min="6" max="6" width="15.85546875" customWidth="1"/>
    <col min="7" max="7" width="30" customWidth="1"/>
    <col min="8" max="9" width="12.140625" customWidth="1"/>
    <col min="10" max="10" width="1.140625" customWidth="1"/>
    <col min="11" max="11" width="12.140625" customWidth="1"/>
    <col min="12" max="12" width="17.28515625" customWidth="1"/>
    <col min="13" max="16" width="12.140625" customWidth="1"/>
    <col min="17" max="17" width="1.140625" customWidth="1"/>
    <col min="18" max="18" width="12.7109375" customWidth="1"/>
    <col min="19" max="19" width="11" customWidth="1"/>
    <col min="20" max="20" width="19.140625" customWidth="1"/>
    <col min="21" max="21" width="1.140625" customWidth="1"/>
    <col min="22" max="22" width="10.85546875" customWidth="1"/>
    <col min="23" max="23" width="14.140625" customWidth="1"/>
    <col min="24" max="24" width="14.42578125" customWidth="1"/>
    <col min="25" max="25" width="12.42578125" customWidth="1"/>
    <col min="26" max="26" width="12.140625" customWidth="1"/>
    <col min="27" max="27" width="16.42578125" customWidth="1"/>
    <col min="28" max="28" width="0.28515625" customWidth="1"/>
    <col min="29" max="29" width="13" style="6" customWidth="1"/>
    <col min="30" max="30" width="20.28515625" customWidth="1"/>
    <col min="31" max="31" width="14.140625" customWidth="1"/>
    <col min="32" max="32" width="18.42578125" customWidth="1"/>
    <col min="33" max="33" width="16.42578125" customWidth="1"/>
    <col min="34" max="34" width="15.28515625" customWidth="1"/>
    <col min="35" max="35" width="16.85546875" customWidth="1"/>
    <col min="36" max="36" width="16.42578125" customWidth="1"/>
    <col min="37" max="37" width="1.140625" customWidth="1"/>
    <col min="38" max="38" width="17.28515625" style="6" customWidth="1"/>
    <col min="39" max="39" width="20.140625" customWidth="1"/>
    <col min="40" max="40" width="18.28515625" customWidth="1"/>
    <col min="41" max="41" width="14.85546875" customWidth="1"/>
    <col min="42" max="42" width="1.140625" customWidth="1"/>
    <col min="43" max="43" width="23.85546875" customWidth="1"/>
    <col min="44" max="44" width="147.28515625" bestFit="1" customWidth="1"/>
    <col min="45" max="45" width="31.42578125" customWidth="1"/>
  </cols>
  <sheetData>
    <row r="1" spans="1:75" x14ac:dyDescent="0.25">
      <c r="A1" s="20" t="s">
        <v>52</v>
      </c>
      <c r="B1" t="s">
        <v>252</v>
      </c>
    </row>
    <row r="2" spans="1:75" x14ac:dyDescent="0.25">
      <c r="A2" s="20" t="s">
        <v>292</v>
      </c>
      <c r="B2" t="s">
        <v>13</v>
      </c>
    </row>
    <row r="3" spans="1:75" x14ac:dyDescent="0.25">
      <c r="A3" s="20"/>
    </row>
    <row r="4" spans="1:75" ht="17.25" customHeight="1" x14ac:dyDescent="0.25">
      <c r="A4" s="81" t="s">
        <v>39</v>
      </c>
      <c r="B4" s="81"/>
      <c r="C4" s="33"/>
      <c r="D4" s="109" t="s">
        <v>29</v>
      </c>
      <c r="E4" s="82"/>
      <c r="F4" s="82"/>
      <c r="G4" s="82"/>
      <c r="H4" s="82"/>
      <c r="I4" s="82"/>
      <c r="J4" s="33"/>
      <c r="K4" s="160" t="s">
        <v>28</v>
      </c>
      <c r="L4" s="160"/>
      <c r="M4" s="160"/>
      <c r="N4" s="160"/>
      <c r="O4" s="160"/>
      <c r="P4" s="160"/>
      <c r="Q4" s="1"/>
      <c r="R4" s="161" t="s">
        <v>25</v>
      </c>
      <c r="S4" s="161"/>
      <c r="T4" s="161"/>
      <c r="U4" s="6"/>
      <c r="V4" s="162" t="s">
        <v>31</v>
      </c>
      <c r="W4" s="162"/>
      <c r="X4" s="162"/>
      <c r="Y4" s="162"/>
      <c r="Z4" s="162"/>
      <c r="AA4" s="162"/>
      <c r="AC4" s="110"/>
      <c r="AD4" s="110" t="s">
        <v>37</v>
      </c>
      <c r="AE4" s="110"/>
      <c r="AF4" s="110"/>
      <c r="AG4" s="110"/>
      <c r="AH4" s="110"/>
      <c r="AI4" s="110"/>
      <c r="AJ4" s="110"/>
      <c r="AK4" s="27"/>
      <c r="AL4" s="79"/>
      <c r="AM4" s="111"/>
      <c r="AN4" s="112" t="s">
        <v>49</v>
      </c>
      <c r="AO4" s="79"/>
      <c r="AQ4" s="80"/>
      <c r="AR4" s="129"/>
    </row>
    <row r="5" spans="1:75" x14ac:dyDescent="0.25">
      <c r="A5" s="81"/>
      <c r="B5" s="81"/>
      <c r="C5" s="33"/>
      <c r="D5" s="82"/>
      <c r="E5" s="82"/>
      <c r="F5" s="82"/>
      <c r="G5" s="82"/>
      <c r="H5" s="82"/>
      <c r="I5" s="82"/>
      <c r="J5" s="33"/>
      <c r="K5" s="160"/>
      <c r="L5" s="160"/>
      <c r="M5" s="160"/>
      <c r="N5" s="160"/>
      <c r="O5" s="160"/>
      <c r="P5" s="160"/>
      <c r="R5" s="161"/>
      <c r="S5" s="161"/>
      <c r="T5" s="161"/>
      <c r="V5" s="162"/>
      <c r="W5" s="162"/>
      <c r="X5" s="162"/>
      <c r="Y5" s="162"/>
      <c r="Z5" s="162"/>
      <c r="AA5" s="162"/>
      <c r="AC5" s="158" t="s">
        <v>45</v>
      </c>
      <c r="AD5" s="158"/>
      <c r="AE5" s="159" t="s">
        <v>46</v>
      </c>
      <c r="AF5" s="159"/>
      <c r="AG5" s="158" t="s">
        <v>47</v>
      </c>
      <c r="AH5" s="158"/>
      <c r="AI5" s="159" t="s">
        <v>48</v>
      </c>
      <c r="AJ5" s="159"/>
      <c r="AK5" s="28"/>
      <c r="AL5" s="79"/>
      <c r="AM5" s="79"/>
      <c r="AN5" s="79"/>
      <c r="AO5" s="79"/>
      <c r="AQ5" s="80"/>
      <c r="AR5" s="129"/>
    </row>
    <row r="6" spans="1:75" s="10" customFormat="1" ht="73.5" customHeight="1" x14ac:dyDescent="0.25">
      <c r="A6" s="24" t="s">
        <v>40</v>
      </c>
      <c r="B6" s="24" t="s">
        <v>0</v>
      </c>
      <c r="C6" s="26"/>
      <c r="D6" s="7" t="s">
        <v>1</v>
      </c>
      <c r="E6" s="7" t="s">
        <v>2</v>
      </c>
      <c r="F6" s="7" t="s">
        <v>3</v>
      </c>
      <c r="G6" s="7" t="s">
        <v>7</v>
      </c>
      <c r="H6" s="7" t="s">
        <v>8</v>
      </c>
      <c r="I6" s="7" t="s">
        <v>11</v>
      </c>
      <c r="J6" s="2"/>
      <c r="K6" s="8" t="s">
        <v>5</v>
      </c>
      <c r="L6" s="8" t="s">
        <v>24</v>
      </c>
      <c r="M6" s="8" t="s">
        <v>4</v>
      </c>
      <c r="N6" s="8" t="s">
        <v>9</v>
      </c>
      <c r="O6" s="8" t="s">
        <v>10</v>
      </c>
      <c r="P6" s="8" t="s">
        <v>6</v>
      </c>
      <c r="Q6" s="2"/>
      <c r="R6" s="9" t="s">
        <v>26</v>
      </c>
      <c r="S6" s="9" t="s">
        <v>12</v>
      </c>
      <c r="T6" s="5" t="s">
        <v>27</v>
      </c>
      <c r="V6" s="11" t="s">
        <v>53</v>
      </c>
      <c r="W6" s="12" t="s">
        <v>34</v>
      </c>
      <c r="X6" s="12" t="s">
        <v>35</v>
      </c>
      <c r="Y6" s="13" t="s">
        <v>54</v>
      </c>
      <c r="Z6" s="14" t="s">
        <v>33</v>
      </c>
      <c r="AA6" s="15" t="s">
        <v>36</v>
      </c>
      <c r="AB6" s="16"/>
      <c r="AC6" s="17" t="s">
        <v>59</v>
      </c>
      <c r="AD6" s="18" t="s">
        <v>30</v>
      </c>
      <c r="AE6" s="17" t="s">
        <v>60</v>
      </c>
      <c r="AF6" s="18" t="s">
        <v>32</v>
      </c>
      <c r="AG6" s="4" t="s">
        <v>61</v>
      </c>
      <c r="AH6" s="25" t="s">
        <v>42</v>
      </c>
      <c r="AI6" s="4" t="s">
        <v>62</v>
      </c>
      <c r="AJ6" s="25" t="s">
        <v>41</v>
      </c>
      <c r="AK6" s="29"/>
      <c r="AL6" s="15" t="s">
        <v>36</v>
      </c>
      <c r="AM6" s="30" t="s">
        <v>63</v>
      </c>
      <c r="AN6" s="31" t="s">
        <v>43</v>
      </c>
      <c r="AO6" s="32" t="s">
        <v>44</v>
      </c>
      <c r="AQ6" s="80" t="s">
        <v>38</v>
      </c>
      <c r="AR6" s="129" t="s">
        <v>253</v>
      </c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</row>
    <row r="7" spans="1:75" s="134" customFormat="1" x14ac:dyDescent="0.25">
      <c r="A7" s="130" t="s">
        <v>136</v>
      </c>
      <c r="B7" s="130">
        <v>692</v>
      </c>
      <c r="C7" s="44"/>
      <c r="D7" s="131" t="s">
        <v>13</v>
      </c>
      <c r="E7" s="132" t="s">
        <v>137</v>
      </c>
      <c r="F7" s="133" t="s">
        <v>129</v>
      </c>
      <c r="G7" s="108" t="s">
        <v>138</v>
      </c>
      <c r="H7" s="108" t="s">
        <v>130</v>
      </c>
      <c r="I7" s="133" t="s">
        <v>76</v>
      </c>
      <c r="K7" s="133" t="s">
        <v>132</v>
      </c>
      <c r="L7" s="135" t="s">
        <v>133</v>
      </c>
      <c r="M7" s="136" t="s">
        <v>20</v>
      </c>
      <c r="N7" s="108">
        <v>2</v>
      </c>
      <c r="O7" s="108" t="s">
        <v>16</v>
      </c>
      <c r="P7" s="108" t="s">
        <v>51</v>
      </c>
      <c r="Q7" s="43"/>
      <c r="R7" s="108" t="s">
        <v>17</v>
      </c>
      <c r="S7" s="108" t="s">
        <v>17</v>
      </c>
      <c r="T7" s="137">
        <v>802000</v>
      </c>
      <c r="V7" s="138" t="str">
        <f t="shared" ref="V7:V50" si="0">M7</f>
        <v>LC50</v>
      </c>
      <c r="W7" s="108">
        <f>VLOOKUP(V7,'Conversion Factors'!$B$2:$C$11,2,FALSE)</f>
        <v>5</v>
      </c>
      <c r="X7" s="108">
        <f t="shared" ref="X7:X50" si="1">T7/W7</f>
        <v>160400</v>
      </c>
      <c r="Y7" s="139" t="str">
        <f t="shared" ref="Y7:Y50" si="2">P7</f>
        <v>Acute</v>
      </c>
      <c r="Z7" s="108">
        <f>VLOOKUP(Y7,'Conversion Factors'!$B$13:$C$14,2,FALSE)</f>
        <v>2</v>
      </c>
      <c r="AA7" s="108">
        <f t="shared" ref="AA7:AA50" si="3">X7/Z7</f>
        <v>80200</v>
      </c>
      <c r="AB7" s="45"/>
      <c r="AC7" s="138" t="str">
        <f t="shared" ref="AC7:AC50" si="4">M7</f>
        <v>LC50</v>
      </c>
      <c r="AD7" s="139" t="s">
        <v>18</v>
      </c>
      <c r="AE7" s="139" t="str">
        <f t="shared" ref="AE7:AE50" si="5">P7</f>
        <v>Acute</v>
      </c>
      <c r="AF7" s="139" t="s">
        <v>18</v>
      </c>
      <c r="AG7" s="135" t="str">
        <f t="shared" ref="AG7:AG50" si="6">L7</f>
        <v>Mortality</v>
      </c>
      <c r="AH7" s="140" t="s">
        <v>134</v>
      </c>
      <c r="AI7" s="141">
        <f t="shared" ref="AI7:AI50" si="7">N7</f>
        <v>2</v>
      </c>
      <c r="AJ7" s="140" t="s">
        <v>135</v>
      </c>
      <c r="AK7" s="42"/>
      <c r="AL7" s="108">
        <f t="shared" ref="AL7:AL50" si="8">AA7</f>
        <v>80200</v>
      </c>
      <c r="AM7" s="142">
        <v>80200</v>
      </c>
      <c r="AN7" s="143">
        <v>80200</v>
      </c>
      <c r="AO7" s="144">
        <v>80200</v>
      </c>
      <c r="AP7" s="145"/>
      <c r="AQ7" s="132" t="s">
        <v>115</v>
      </c>
      <c r="AR7" s="146" t="s">
        <v>285</v>
      </c>
      <c r="AS7" s="145" t="s">
        <v>286</v>
      </c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</row>
    <row r="8" spans="1:75" s="34" customFormat="1" x14ac:dyDescent="0.25">
      <c r="A8" s="106" t="s">
        <v>97</v>
      </c>
      <c r="B8" s="106">
        <v>764</v>
      </c>
      <c r="C8" s="21"/>
      <c r="D8" s="104" t="s">
        <v>13</v>
      </c>
      <c r="E8" s="67" t="s">
        <v>101</v>
      </c>
      <c r="F8" s="64" t="s">
        <v>102</v>
      </c>
      <c r="G8" s="68" t="s">
        <v>102</v>
      </c>
      <c r="H8" s="68" t="s">
        <v>75</v>
      </c>
      <c r="I8" s="64" t="s">
        <v>76</v>
      </c>
      <c r="K8" s="64" t="s">
        <v>65</v>
      </c>
      <c r="L8" s="103" t="s">
        <v>103</v>
      </c>
      <c r="M8" s="66" t="s">
        <v>91</v>
      </c>
      <c r="N8" s="68">
        <v>5</v>
      </c>
      <c r="O8" s="68" t="s">
        <v>16</v>
      </c>
      <c r="P8" s="68" t="s">
        <v>15</v>
      </c>
      <c r="Q8" s="3"/>
      <c r="R8" s="68" t="s">
        <v>17</v>
      </c>
      <c r="S8" s="68" t="s">
        <v>17</v>
      </c>
      <c r="T8" s="102">
        <v>14</v>
      </c>
      <c r="V8" s="91" t="str">
        <f t="shared" si="0"/>
        <v>NOEL</v>
      </c>
      <c r="W8" s="74">
        <f>VLOOKUP(V8,'Conversion Factors'!$B$2:$C$11,2,FALSE)</f>
        <v>1</v>
      </c>
      <c r="X8" s="74">
        <f t="shared" si="1"/>
        <v>14</v>
      </c>
      <c r="Y8" s="92" t="str">
        <f t="shared" si="2"/>
        <v>Chronic</v>
      </c>
      <c r="Z8" s="74">
        <f>VLOOKUP(Y8,'Conversion Factors'!$B$13:$C$14,2,FALSE)</f>
        <v>1</v>
      </c>
      <c r="AA8" s="74">
        <f t="shared" si="3"/>
        <v>14</v>
      </c>
      <c r="AB8"/>
      <c r="AC8" s="91" t="str">
        <f t="shared" si="4"/>
        <v>NOEL</v>
      </c>
      <c r="AD8" s="100" t="s">
        <v>64</v>
      </c>
      <c r="AE8" s="100" t="str">
        <f t="shared" si="5"/>
        <v>Chronic</v>
      </c>
      <c r="AF8" s="100" t="s">
        <v>64</v>
      </c>
      <c r="AG8" s="93" t="str">
        <f t="shared" si="6"/>
        <v>Abundance</v>
      </c>
      <c r="AH8" s="94" t="s">
        <v>214</v>
      </c>
      <c r="AI8" s="95">
        <f t="shared" si="7"/>
        <v>5</v>
      </c>
      <c r="AJ8" s="98" t="s">
        <v>224</v>
      </c>
      <c r="AK8" s="41"/>
      <c r="AL8" s="74">
        <f t="shared" si="8"/>
        <v>14</v>
      </c>
      <c r="AM8" s="36">
        <v>14</v>
      </c>
      <c r="AN8" s="61">
        <v>14</v>
      </c>
      <c r="AO8" s="63">
        <v>14</v>
      </c>
      <c r="AP8" s="22"/>
      <c r="AQ8" s="67" t="s">
        <v>115</v>
      </c>
      <c r="AR8" s="107" t="s">
        <v>263</v>
      </c>
      <c r="AS8" s="22" t="s">
        <v>287</v>
      </c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</row>
    <row r="9" spans="1:75" s="34" customFormat="1" x14ac:dyDescent="0.25">
      <c r="A9" s="106" t="s">
        <v>200</v>
      </c>
      <c r="B9" s="106">
        <v>3605</v>
      </c>
      <c r="C9"/>
      <c r="D9" s="104" t="s">
        <v>13</v>
      </c>
      <c r="E9" s="67" t="s">
        <v>101</v>
      </c>
      <c r="F9" s="64" t="s">
        <v>102</v>
      </c>
      <c r="G9" s="68" t="s">
        <v>102</v>
      </c>
      <c r="H9" s="68" t="s">
        <v>75</v>
      </c>
      <c r="I9" s="64" t="s">
        <v>76</v>
      </c>
      <c r="J9"/>
      <c r="K9" s="64" t="s">
        <v>65</v>
      </c>
      <c r="L9" s="103" t="s">
        <v>196</v>
      </c>
      <c r="M9" s="66" t="s">
        <v>21</v>
      </c>
      <c r="N9" s="68">
        <v>5</v>
      </c>
      <c r="O9" s="68" t="s">
        <v>16</v>
      </c>
      <c r="P9" s="68" t="s">
        <v>15</v>
      </c>
      <c r="Q9"/>
      <c r="R9" s="68" t="s">
        <v>17</v>
      </c>
      <c r="S9" s="68" t="s">
        <v>17</v>
      </c>
      <c r="T9" s="102">
        <v>14</v>
      </c>
      <c r="U9"/>
      <c r="V9" s="91" t="str">
        <f t="shared" si="0"/>
        <v>NOEC</v>
      </c>
      <c r="W9" s="74">
        <f>VLOOKUP(V9,'Conversion Factors'!$B$2:$C$11,2,FALSE)</f>
        <v>1</v>
      </c>
      <c r="X9" s="74">
        <f t="shared" si="1"/>
        <v>14</v>
      </c>
      <c r="Y9" s="92" t="str">
        <f t="shared" si="2"/>
        <v>Chronic</v>
      </c>
      <c r="Z9" s="74">
        <f>VLOOKUP(Y9,'Conversion Factors'!$B$13:$C$14,2,FALSE)</f>
        <v>1</v>
      </c>
      <c r="AA9" s="74">
        <f t="shared" si="3"/>
        <v>14</v>
      </c>
      <c r="AB9"/>
      <c r="AC9" s="91" t="str">
        <f t="shared" si="4"/>
        <v>NOEC</v>
      </c>
      <c r="AD9" s="100" t="s">
        <v>64</v>
      </c>
      <c r="AE9" s="100" t="str">
        <f t="shared" si="5"/>
        <v>Chronic</v>
      </c>
      <c r="AF9" s="100" t="s">
        <v>64</v>
      </c>
      <c r="AG9" s="93" t="str">
        <f t="shared" si="6"/>
        <v xml:space="preserve">Growth </v>
      </c>
      <c r="AH9" s="114" t="s">
        <v>214</v>
      </c>
      <c r="AI9" s="95">
        <f t="shared" si="7"/>
        <v>5</v>
      </c>
      <c r="AJ9" s="98" t="s">
        <v>224</v>
      </c>
      <c r="AK9"/>
      <c r="AL9" s="74">
        <f t="shared" si="8"/>
        <v>14</v>
      </c>
      <c r="AM9" s="36">
        <v>14</v>
      </c>
      <c r="AN9" s="61">
        <v>14</v>
      </c>
      <c r="AO9" s="62">
        <v>14</v>
      </c>
      <c r="AP9"/>
      <c r="AQ9" s="67" t="s">
        <v>115</v>
      </c>
      <c r="AR9" s="107" t="s">
        <v>262</v>
      </c>
      <c r="AS9" s="22" t="s">
        <v>287</v>
      </c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34" customFormat="1" x14ac:dyDescent="0.25">
      <c r="A10" s="106" t="s">
        <v>199</v>
      </c>
      <c r="B10" s="106">
        <v>3605</v>
      </c>
      <c r="C10"/>
      <c r="D10" s="104" t="s">
        <v>13</v>
      </c>
      <c r="E10" s="67" t="s">
        <v>101</v>
      </c>
      <c r="F10" s="64" t="s">
        <v>102</v>
      </c>
      <c r="G10" s="68" t="s">
        <v>102</v>
      </c>
      <c r="H10" s="68" t="s">
        <v>75</v>
      </c>
      <c r="I10" s="64" t="s">
        <v>76</v>
      </c>
      <c r="J10"/>
      <c r="K10" s="64" t="s">
        <v>65</v>
      </c>
      <c r="L10" s="103" t="s">
        <v>196</v>
      </c>
      <c r="M10" s="66" t="s">
        <v>14</v>
      </c>
      <c r="N10" s="68">
        <v>5</v>
      </c>
      <c r="O10" s="68" t="s">
        <v>16</v>
      </c>
      <c r="P10" s="68" t="s">
        <v>15</v>
      </c>
      <c r="Q10"/>
      <c r="R10" s="68" t="s">
        <v>17</v>
      </c>
      <c r="S10" s="68" t="s">
        <v>17</v>
      </c>
      <c r="T10" s="102">
        <v>73</v>
      </c>
      <c r="U10"/>
      <c r="V10" s="91" t="str">
        <f t="shared" si="0"/>
        <v>EC50</v>
      </c>
      <c r="W10" s="74">
        <f>VLOOKUP(V10,'Conversion Factors'!$B$2:$C$11,2,FALSE)</f>
        <v>5</v>
      </c>
      <c r="X10" s="74">
        <f t="shared" si="1"/>
        <v>14.6</v>
      </c>
      <c r="Y10" s="92" t="str">
        <f t="shared" si="2"/>
        <v>Chronic</v>
      </c>
      <c r="Z10" s="74">
        <f>VLOOKUP(Y10,'Conversion Factors'!$B$13:$C$14,2,FALSE)</f>
        <v>1</v>
      </c>
      <c r="AA10" s="74">
        <f t="shared" si="3"/>
        <v>14.6</v>
      </c>
      <c r="AB10"/>
      <c r="AC10" s="91" t="str">
        <f t="shared" si="4"/>
        <v>EC50</v>
      </c>
      <c r="AD10" s="100" t="s">
        <v>18</v>
      </c>
      <c r="AE10" s="96" t="str">
        <f t="shared" si="5"/>
        <v>Chronic</v>
      </c>
      <c r="AF10" s="96" t="s">
        <v>64</v>
      </c>
      <c r="AG10" s="97" t="str">
        <f t="shared" si="6"/>
        <v xml:space="preserve">Growth </v>
      </c>
      <c r="AH10" s="113" t="s">
        <v>64</v>
      </c>
      <c r="AI10" s="99">
        <f t="shared" si="7"/>
        <v>5</v>
      </c>
      <c r="AJ10" s="98" t="s">
        <v>225</v>
      </c>
      <c r="AK10" s="57"/>
      <c r="AL10" s="83">
        <f t="shared" si="8"/>
        <v>14.6</v>
      </c>
      <c r="AM10" s="54">
        <v>14.6</v>
      </c>
      <c r="AN10" s="55">
        <v>14.6</v>
      </c>
      <c r="AO10" s="60">
        <v>14.6</v>
      </c>
      <c r="AP10"/>
      <c r="AQ10" s="67" t="s">
        <v>115</v>
      </c>
      <c r="AR10" s="76" t="s">
        <v>266</v>
      </c>
      <c r="AS10" s="22" t="s">
        <v>287</v>
      </c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r="11" spans="1:75" s="134" customFormat="1" x14ac:dyDescent="0.25">
      <c r="A11" s="130" t="s">
        <v>155</v>
      </c>
      <c r="B11" s="130">
        <v>394</v>
      </c>
      <c r="C11" s="44"/>
      <c r="D11" s="131" t="s">
        <v>13</v>
      </c>
      <c r="E11" s="132" t="s">
        <v>156</v>
      </c>
      <c r="F11" s="133" t="s">
        <v>129</v>
      </c>
      <c r="G11" s="108" t="s">
        <v>138</v>
      </c>
      <c r="H11" s="108" t="s">
        <v>130</v>
      </c>
      <c r="I11" s="133" t="s">
        <v>157</v>
      </c>
      <c r="K11" s="133" t="s">
        <v>132</v>
      </c>
      <c r="L11" s="135" t="s">
        <v>133</v>
      </c>
      <c r="M11" s="136" t="s">
        <v>20</v>
      </c>
      <c r="N11" s="108">
        <v>2</v>
      </c>
      <c r="O11" s="108" t="s">
        <v>16</v>
      </c>
      <c r="P11" s="108" t="s">
        <v>51</v>
      </c>
      <c r="Q11" s="43"/>
      <c r="R11" s="108" t="s">
        <v>17</v>
      </c>
      <c r="S11" s="108" t="s">
        <v>17</v>
      </c>
      <c r="T11" s="137">
        <v>200</v>
      </c>
      <c r="V11" s="138" t="str">
        <f t="shared" si="0"/>
        <v>LC50</v>
      </c>
      <c r="W11" s="108">
        <f>VLOOKUP(V11,'Conversion Factors'!$B$2:$C$11,2,FALSE)</f>
        <v>5</v>
      </c>
      <c r="X11" s="108">
        <f t="shared" si="1"/>
        <v>40</v>
      </c>
      <c r="Y11" s="139" t="str">
        <f t="shared" si="2"/>
        <v>Acute</v>
      </c>
      <c r="Z11" s="108">
        <f>VLOOKUP(Y11,'Conversion Factors'!$B$13:$C$14,2,FALSE)</f>
        <v>2</v>
      </c>
      <c r="AA11" s="108">
        <f t="shared" si="3"/>
        <v>20</v>
      </c>
      <c r="AB11" s="45"/>
      <c r="AC11" s="138" t="str">
        <f t="shared" si="4"/>
        <v>LC50</v>
      </c>
      <c r="AD11" s="139" t="s">
        <v>18</v>
      </c>
      <c r="AE11" s="139" t="str">
        <f t="shared" si="5"/>
        <v>Acute</v>
      </c>
      <c r="AF11" s="139" t="s">
        <v>18</v>
      </c>
      <c r="AG11" s="135" t="str">
        <f t="shared" si="6"/>
        <v>Mortality</v>
      </c>
      <c r="AH11" s="140" t="s">
        <v>153</v>
      </c>
      <c r="AI11" s="141">
        <f t="shared" si="7"/>
        <v>2</v>
      </c>
      <c r="AJ11" s="140" t="s">
        <v>154</v>
      </c>
      <c r="AK11" s="42"/>
      <c r="AL11" s="108">
        <f t="shared" si="8"/>
        <v>20</v>
      </c>
      <c r="AM11" s="142">
        <v>20</v>
      </c>
      <c r="AN11" s="143">
        <v>20</v>
      </c>
      <c r="AO11" s="144">
        <v>20</v>
      </c>
      <c r="AP11" s="145"/>
      <c r="AQ11" s="132" t="s">
        <v>115</v>
      </c>
      <c r="AR11" s="146" t="s">
        <v>254</v>
      </c>
      <c r="AS11" s="145" t="s">
        <v>286</v>
      </c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</row>
    <row r="12" spans="1:75" s="134" customFormat="1" x14ac:dyDescent="0.25">
      <c r="A12" s="130" t="s">
        <v>141</v>
      </c>
      <c r="B12" s="130">
        <v>692</v>
      </c>
      <c r="C12" s="44"/>
      <c r="D12" s="131" t="s">
        <v>13</v>
      </c>
      <c r="E12" s="132" t="s">
        <v>142</v>
      </c>
      <c r="F12" s="133" t="s">
        <v>129</v>
      </c>
      <c r="G12" s="108" t="s">
        <v>143</v>
      </c>
      <c r="H12" s="108" t="s">
        <v>130</v>
      </c>
      <c r="I12" s="133" t="s">
        <v>76</v>
      </c>
      <c r="K12" s="133" t="s">
        <v>132</v>
      </c>
      <c r="L12" s="135" t="s">
        <v>133</v>
      </c>
      <c r="M12" s="136" t="s">
        <v>20</v>
      </c>
      <c r="N12" s="108">
        <v>2</v>
      </c>
      <c r="O12" s="108" t="s">
        <v>16</v>
      </c>
      <c r="P12" s="108" t="s">
        <v>51</v>
      </c>
      <c r="Q12" s="43"/>
      <c r="R12" s="108" t="s">
        <v>17</v>
      </c>
      <c r="S12" s="108" t="s">
        <v>17</v>
      </c>
      <c r="T12" s="137">
        <v>2241000</v>
      </c>
      <c r="V12" s="138" t="str">
        <f t="shared" si="0"/>
        <v>LC50</v>
      </c>
      <c r="W12" s="108">
        <f>VLOOKUP(V12,'Conversion Factors'!$B$2:$C$11,2,FALSE)</f>
        <v>5</v>
      </c>
      <c r="X12" s="108">
        <f t="shared" si="1"/>
        <v>448200</v>
      </c>
      <c r="Y12" s="139" t="str">
        <f t="shared" si="2"/>
        <v>Acute</v>
      </c>
      <c r="Z12" s="108">
        <f>VLOOKUP(Y12,'Conversion Factors'!$B$13:$C$14,2,FALSE)</f>
        <v>2</v>
      </c>
      <c r="AA12" s="108">
        <f t="shared" si="3"/>
        <v>224100</v>
      </c>
      <c r="AB12" s="45"/>
      <c r="AC12" s="138" t="str">
        <f t="shared" si="4"/>
        <v>LC50</v>
      </c>
      <c r="AD12" s="139" t="s">
        <v>18</v>
      </c>
      <c r="AE12" s="139" t="str">
        <f t="shared" si="5"/>
        <v>Acute</v>
      </c>
      <c r="AF12" s="139" t="s">
        <v>18</v>
      </c>
      <c r="AG12" s="135" t="str">
        <f t="shared" si="6"/>
        <v>Mortality</v>
      </c>
      <c r="AH12" s="140" t="s">
        <v>139</v>
      </c>
      <c r="AI12" s="141">
        <f t="shared" si="7"/>
        <v>2</v>
      </c>
      <c r="AJ12" s="140" t="s">
        <v>140</v>
      </c>
      <c r="AK12" s="42"/>
      <c r="AL12" s="108">
        <f t="shared" si="8"/>
        <v>224100</v>
      </c>
      <c r="AM12" s="142">
        <v>224100</v>
      </c>
      <c r="AN12" s="143">
        <v>224100</v>
      </c>
      <c r="AO12" s="144">
        <v>224100</v>
      </c>
      <c r="AP12" s="145"/>
      <c r="AQ12" s="132" t="s">
        <v>115</v>
      </c>
      <c r="AR12" s="146" t="s">
        <v>285</v>
      </c>
      <c r="AS12" s="145" t="s">
        <v>286</v>
      </c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</row>
    <row r="13" spans="1:75" s="134" customFormat="1" x14ac:dyDescent="0.25">
      <c r="A13" s="130" t="s">
        <v>182</v>
      </c>
      <c r="B13" s="130">
        <v>763</v>
      </c>
      <c r="C13" s="44"/>
      <c r="D13" s="131" t="s">
        <v>13</v>
      </c>
      <c r="E13" s="132" t="s">
        <v>183</v>
      </c>
      <c r="F13" s="133" t="s">
        <v>129</v>
      </c>
      <c r="G13" s="108" t="s">
        <v>138</v>
      </c>
      <c r="H13" s="108" t="s">
        <v>130</v>
      </c>
      <c r="I13" s="133" t="s">
        <v>157</v>
      </c>
      <c r="K13" s="133" t="s">
        <v>132</v>
      </c>
      <c r="L13" s="135" t="s">
        <v>133</v>
      </c>
      <c r="M13" s="136" t="s">
        <v>21</v>
      </c>
      <c r="N13" s="108">
        <v>2</v>
      </c>
      <c r="O13" s="108" t="s">
        <v>16</v>
      </c>
      <c r="P13" s="108" t="s">
        <v>51</v>
      </c>
      <c r="Q13" s="43"/>
      <c r="R13" s="108" t="s">
        <v>17</v>
      </c>
      <c r="S13" s="108" t="s">
        <v>17</v>
      </c>
      <c r="T13" s="137">
        <v>12500</v>
      </c>
      <c r="V13" s="138" t="str">
        <f t="shared" si="0"/>
        <v>NOEC</v>
      </c>
      <c r="W13" s="108">
        <f>VLOOKUP(V13,'Conversion Factors'!$B$2:$C$11,2,FALSE)</f>
        <v>1</v>
      </c>
      <c r="X13" s="108">
        <f t="shared" si="1"/>
        <v>12500</v>
      </c>
      <c r="Y13" s="139" t="str">
        <f t="shared" si="2"/>
        <v>Acute</v>
      </c>
      <c r="Z13" s="108">
        <f>VLOOKUP(Y13,'Conversion Factors'!$B$13:$C$14,2,FALSE)</f>
        <v>2</v>
      </c>
      <c r="AA13" s="108">
        <f t="shared" si="3"/>
        <v>6250</v>
      </c>
      <c r="AB13" s="45"/>
      <c r="AC13" s="138" t="str">
        <f t="shared" si="4"/>
        <v>NOEC</v>
      </c>
      <c r="AD13" s="139" t="s">
        <v>64</v>
      </c>
      <c r="AE13" s="139" t="str">
        <f t="shared" si="5"/>
        <v>Acute</v>
      </c>
      <c r="AF13" s="139" t="s">
        <v>18</v>
      </c>
      <c r="AG13" s="135" t="str">
        <f t="shared" si="6"/>
        <v>Mortality</v>
      </c>
      <c r="AH13" s="140" t="s">
        <v>119</v>
      </c>
      <c r="AI13" s="141">
        <f t="shared" si="7"/>
        <v>2</v>
      </c>
      <c r="AJ13" s="140" t="s">
        <v>120</v>
      </c>
      <c r="AK13" s="147"/>
      <c r="AL13" s="108">
        <f t="shared" si="8"/>
        <v>6250</v>
      </c>
      <c r="AM13" s="142">
        <v>6250</v>
      </c>
      <c r="AN13" s="143">
        <v>6250</v>
      </c>
      <c r="AO13" s="144">
        <v>6250</v>
      </c>
      <c r="AP13" s="145"/>
      <c r="AQ13" s="132" t="s">
        <v>115</v>
      </c>
      <c r="AR13" s="146" t="s">
        <v>281</v>
      </c>
      <c r="AS13" s="145" t="s">
        <v>286</v>
      </c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</row>
    <row r="14" spans="1:75" s="134" customFormat="1" x14ac:dyDescent="0.25">
      <c r="A14" s="130" t="s">
        <v>233</v>
      </c>
      <c r="B14" s="130">
        <v>3600</v>
      </c>
      <c r="C14" s="44"/>
      <c r="D14" s="131" t="s">
        <v>13</v>
      </c>
      <c r="E14" s="132" t="s">
        <v>183</v>
      </c>
      <c r="F14" s="133" t="s">
        <v>129</v>
      </c>
      <c r="G14" s="108" t="s">
        <v>138</v>
      </c>
      <c r="H14" s="108" t="s">
        <v>130</v>
      </c>
      <c r="I14" s="133" t="s">
        <v>157</v>
      </c>
      <c r="K14" s="133" t="s">
        <v>190</v>
      </c>
      <c r="L14" s="135" t="s">
        <v>190</v>
      </c>
      <c r="M14" s="136" t="s">
        <v>14</v>
      </c>
      <c r="N14" s="108">
        <v>2</v>
      </c>
      <c r="O14" s="108" t="s">
        <v>16</v>
      </c>
      <c r="P14" s="108" t="s">
        <v>51</v>
      </c>
      <c r="Q14" s="43"/>
      <c r="R14" s="108" t="s">
        <v>17</v>
      </c>
      <c r="S14" s="108" t="s">
        <v>17</v>
      </c>
      <c r="T14" s="137">
        <v>12500</v>
      </c>
      <c r="V14" s="138" t="str">
        <f t="shared" si="0"/>
        <v>EC50</v>
      </c>
      <c r="W14" s="108">
        <f>VLOOKUP(V14,'Conversion Factors'!$B$2:$C$11,2,FALSE)</f>
        <v>5</v>
      </c>
      <c r="X14" s="108">
        <f t="shared" si="1"/>
        <v>2500</v>
      </c>
      <c r="Y14" s="139" t="str">
        <f t="shared" si="2"/>
        <v>Acute</v>
      </c>
      <c r="Z14" s="108">
        <f>VLOOKUP(Y14,'Conversion Factors'!$B$13:$C$14,2,FALSE)</f>
        <v>2</v>
      </c>
      <c r="AA14" s="108">
        <f t="shared" si="3"/>
        <v>1250</v>
      </c>
      <c r="AB14" s="45"/>
      <c r="AC14" s="138" t="str">
        <f t="shared" si="4"/>
        <v>EC50</v>
      </c>
      <c r="AD14" s="139" t="s">
        <v>18</v>
      </c>
      <c r="AE14" s="139" t="str">
        <f t="shared" si="5"/>
        <v>Acute</v>
      </c>
      <c r="AF14" s="139" t="s">
        <v>18</v>
      </c>
      <c r="AG14" s="135" t="str">
        <f t="shared" si="6"/>
        <v>Immobilisation</v>
      </c>
      <c r="AH14" s="139" t="s">
        <v>121</v>
      </c>
      <c r="AI14" s="141">
        <f t="shared" si="7"/>
        <v>2</v>
      </c>
      <c r="AJ14" s="140" t="s">
        <v>122</v>
      </c>
      <c r="AK14" s="147"/>
      <c r="AL14" s="108">
        <f t="shared" si="8"/>
        <v>1250</v>
      </c>
      <c r="AM14" s="148">
        <v>4330.1270189221932</v>
      </c>
      <c r="AN14" s="149">
        <v>4330.1270189221932</v>
      </c>
      <c r="AO14" s="150">
        <v>4330.1270189221932</v>
      </c>
      <c r="AP14" s="145"/>
      <c r="AQ14" s="132" t="s">
        <v>115</v>
      </c>
      <c r="AR14" s="146" t="s">
        <v>290</v>
      </c>
      <c r="AS14" s="145" t="s">
        <v>286</v>
      </c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</row>
    <row r="15" spans="1:75" s="134" customFormat="1" ht="15" customHeight="1" x14ac:dyDescent="0.25">
      <c r="A15" s="130" t="s">
        <v>203</v>
      </c>
      <c r="B15" s="130">
        <v>3608</v>
      </c>
      <c r="C15" s="45"/>
      <c r="D15" s="131" t="s">
        <v>13</v>
      </c>
      <c r="E15" s="132" t="s">
        <v>183</v>
      </c>
      <c r="F15" s="133" t="s">
        <v>129</v>
      </c>
      <c r="G15" s="108" t="s">
        <v>138</v>
      </c>
      <c r="H15" s="108" t="s">
        <v>130</v>
      </c>
      <c r="I15" s="133" t="s">
        <v>157</v>
      </c>
      <c r="J15" s="45"/>
      <c r="K15" s="133" t="s">
        <v>190</v>
      </c>
      <c r="L15" s="135" t="s">
        <v>190</v>
      </c>
      <c r="M15" s="136" t="s">
        <v>14</v>
      </c>
      <c r="N15" s="108">
        <v>2</v>
      </c>
      <c r="O15" s="108" t="s">
        <v>16</v>
      </c>
      <c r="P15" s="108" t="s">
        <v>51</v>
      </c>
      <c r="Q15" s="45"/>
      <c r="R15" s="108" t="s">
        <v>17</v>
      </c>
      <c r="S15" s="108" t="s">
        <v>17</v>
      </c>
      <c r="T15" s="137">
        <v>150000</v>
      </c>
      <c r="U15" s="45"/>
      <c r="V15" s="138" t="str">
        <f>M15</f>
        <v>EC50</v>
      </c>
      <c r="W15" s="108">
        <f>VLOOKUP(V15,'Conversion Factors'!$B$2:$C$11,2,FALSE)</f>
        <v>5</v>
      </c>
      <c r="X15" s="108">
        <f>T15/W15</f>
        <v>30000</v>
      </c>
      <c r="Y15" s="139" t="str">
        <f>P15</f>
        <v>Acute</v>
      </c>
      <c r="Z15" s="108">
        <f>VLOOKUP(Y15,'Conversion Factors'!$B$13:$C$14,2,FALSE)</f>
        <v>2</v>
      </c>
      <c r="AA15" s="108">
        <f>X15/Z15</f>
        <v>15000</v>
      </c>
      <c r="AB15" s="45"/>
      <c r="AC15" s="138" t="str">
        <f>M15</f>
        <v>EC50</v>
      </c>
      <c r="AD15" s="139" t="s">
        <v>18</v>
      </c>
      <c r="AE15" s="139" t="str">
        <f>P15</f>
        <v>Acute</v>
      </c>
      <c r="AF15" s="139" t="s">
        <v>18</v>
      </c>
      <c r="AG15" s="135" t="str">
        <f>L15</f>
        <v>Immobilisation</v>
      </c>
      <c r="AH15" s="151" t="s">
        <v>121</v>
      </c>
      <c r="AI15" s="141">
        <f>N15</f>
        <v>2</v>
      </c>
      <c r="AJ15" s="140" t="s">
        <v>122</v>
      </c>
      <c r="AK15" s="45"/>
      <c r="AL15" s="108">
        <f>AA15</f>
        <v>15000</v>
      </c>
      <c r="AM15" s="148">
        <v>4330.1270189221932</v>
      </c>
      <c r="AN15" s="149">
        <v>4330.1270189221932</v>
      </c>
      <c r="AO15" s="150">
        <v>4330.1270189221932</v>
      </c>
      <c r="AP15" s="45"/>
      <c r="AQ15" s="132" t="s">
        <v>115</v>
      </c>
      <c r="AR15" s="146" t="s">
        <v>269</v>
      </c>
      <c r="AS15" s="145" t="s">
        <v>286</v>
      </c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s="56" customFormat="1" x14ac:dyDescent="0.25">
      <c r="A16" s="106" t="s">
        <v>207</v>
      </c>
      <c r="B16" s="106">
        <v>3611</v>
      </c>
      <c r="C16"/>
      <c r="D16" s="104" t="s">
        <v>13</v>
      </c>
      <c r="E16" s="67" t="s">
        <v>183</v>
      </c>
      <c r="F16" s="64" t="s">
        <v>129</v>
      </c>
      <c r="G16" s="68" t="s">
        <v>138</v>
      </c>
      <c r="H16" s="68" t="s">
        <v>130</v>
      </c>
      <c r="I16" s="64" t="s">
        <v>157</v>
      </c>
      <c r="J16"/>
      <c r="K16" s="64" t="s">
        <v>209</v>
      </c>
      <c r="L16" s="103" t="s">
        <v>210</v>
      </c>
      <c r="M16" s="66" t="s">
        <v>21</v>
      </c>
      <c r="N16" s="68">
        <v>21</v>
      </c>
      <c r="O16" s="68" t="s">
        <v>16</v>
      </c>
      <c r="P16" s="68" t="s">
        <v>15</v>
      </c>
      <c r="Q16"/>
      <c r="R16" s="68" t="s">
        <v>17</v>
      </c>
      <c r="S16" s="68" t="s">
        <v>17</v>
      </c>
      <c r="T16" s="102">
        <v>6100</v>
      </c>
      <c r="U16"/>
      <c r="V16" s="91" t="str">
        <f t="shared" si="0"/>
        <v>NOEC</v>
      </c>
      <c r="W16" s="74">
        <f>VLOOKUP(V16,'Conversion Factors'!$B$2:$C$11,2,FALSE)</f>
        <v>1</v>
      </c>
      <c r="X16" s="74">
        <f t="shared" si="1"/>
        <v>6100</v>
      </c>
      <c r="Y16" s="92" t="str">
        <f t="shared" si="2"/>
        <v>Chronic</v>
      </c>
      <c r="Z16" s="74">
        <f>VLOOKUP(Y16,'Conversion Factors'!$B$13:$C$14,2,FALSE)</f>
        <v>1</v>
      </c>
      <c r="AA16" s="74">
        <f t="shared" si="3"/>
        <v>6100</v>
      </c>
      <c r="AB16"/>
      <c r="AC16" s="91" t="str">
        <f t="shared" si="4"/>
        <v>NOEC</v>
      </c>
      <c r="AD16" s="100" t="s">
        <v>64</v>
      </c>
      <c r="AE16" s="100" t="str">
        <f t="shared" si="5"/>
        <v>Chronic</v>
      </c>
      <c r="AF16" s="100" t="s">
        <v>64</v>
      </c>
      <c r="AG16" s="93" t="str">
        <f t="shared" si="6"/>
        <v>% eggs hatched</v>
      </c>
      <c r="AH16" s="114" t="s">
        <v>212</v>
      </c>
      <c r="AI16" s="95">
        <f t="shared" si="7"/>
        <v>21</v>
      </c>
      <c r="AJ16" s="98" t="s">
        <v>221</v>
      </c>
      <c r="AK16"/>
      <c r="AL16" s="74">
        <f t="shared" si="8"/>
        <v>6100</v>
      </c>
      <c r="AM16" s="37">
        <v>6100</v>
      </c>
      <c r="AN16" s="77">
        <v>6100</v>
      </c>
      <c r="AO16" s="78">
        <v>6100</v>
      </c>
      <c r="AP16"/>
      <c r="AQ16" s="67" t="s">
        <v>115</v>
      </c>
      <c r="AR16" s="76" t="s">
        <v>258</v>
      </c>
      <c r="AS16" s="22" t="s">
        <v>287</v>
      </c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34" customFormat="1" x14ac:dyDescent="0.25">
      <c r="A17" s="106" t="s">
        <v>208</v>
      </c>
      <c r="B17" s="106">
        <v>3611</v>
      </c>
      <c r="C17"/>
      <c r="D17" s="104" t="s">
        <v>13</v>
      </c>
      <c r="E17" s="67" t="s">
        <v>183</v>
      </c>
      <c r="F17" s="64" t="s">
        <v>129</v>
      </c>
      <c r="G17" s="68" t="s">
        <v>138</v>
      </c>
      <c r="H17" s="68" t="s">
        <v>130</v>
      </c>
      <c r="I17" s="64" t="s">
        <v>157</v>
      </c>
      <c r="J17"/>
      <c r="K17" s="64" t="s">
        <v>209</v>
      </c>
      <c r="L17" s="103" t="s">
        <v>210</v>
      </c>
      <c r="M17" s="66" t="s">
        <v>22</v>
      </c>
      <c r="N17" s="68">
        <v>21</v>
      </c>
      <c r="O17" s="68" t="s">
        <v>16</v>
      </c>
      <c r="P17" s="68" t="s">
        <v>15</v>
      </c>
      <c r="Q17"/>
      <c r="R17" s="68" t="s">
        <v>17</v>
      </c>
      <c r="S17" s="68" t="s">
        <v>17</v>
      </c>
      <c r="T17" s="102">
        <v>24000</v>
      </c>
      <c r="U17"/>
      <c r="V17" s="91" t="str">
        <f t="shared" si="0"/>
        <v>LOEC</v>
      </c>
      <c r="W17" s="74">
        <f>VLOOKUP(V17,'Conversion Factors'!$B$2:$C$11,2,FALSE)</f>
        <v>2.5</v>
      </c>
      <c r="X17" s="74">
        <f t="shared" si="1"/>
        <v>9600</v>
      </c>
      <c r="Y17" s="92" t="str">
        <f t="shared" si="2"/>
        <v>Chronic</v>
      </c>
      <c r="Z17" s="74">
        <f>VLOOKUP(Y17,'Conversion Factors'!$B$13:$C$14,2,FALSE)</f>
        <v>1</v>
      </c>
      <c r="AA17" s="74">
        <f t="shared" si="3"/>
        <v>9600</v>
      </c>
      <c r="AB17"/>
      <c r="AC17" s="91" t="str">
        <f t="shared" si="4"/>
        <v>LOEC</v>
      </c>
      <c r="AD17" s="100" t="s">
        <v>18</v>
      </c>
      <c r="AE17" s="96" t="str">
        <f t="shared" si="5"/>
        <v>Chronic</v>
      </c>
      <c r="AF17" s="96" t="s">
        <v>64</v>
      </c>
      <c r="AG17" s="97" t="str">
        <f t="shared" si="6"/>
        <v>% eggs hatched</v>
      </c>
      <c r="AH17" s="113" t="s">
        <v>213</v>
      </c>
      <c r="AI17" s="99">
        <f t="shared" si="7"/>
        <v>21</v>
      </c>
      <c r="AJ17" s="98" t="s">
        <v>222</v>
      </c>
      <c r="AK17" s="57"/>
      <c r="AL17" s="83">
        <f t="shared" si="8"/>
        <v>9600</v>
      </c>
      <c r="AM17" s="54">
        <v>9600</v>
      </c>
      <c r="AN17" s="55">
        <v>9600</v>
      </c>
      <c r="AO17" s="60">
        <v>9600</v>
      </c>
      <c r="AP17"/>
      <c r="AQ17" s="67" t="s">
        <v>115</v>
      </c>
      <c r="AR17" s="76" t="s">
        <v>258</v>
      </c>
      <c r="AS17" s="22" t="s">
        <v>287</v>
      </c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134" customFormat="1" x14ac:dyDescent="0.25">
      <c r="A18" s="130" t="s">
        <v>146</v>
      </c>
      <c r="B18" s="130">
        <v>692</v>
      </c>
      <c r="C18" s="44"/>
      <c r="D18" s="131" t="s">
        <v>13</v>
      </c>
      <c r="E18" s="132" t="s">
        <v>147</v>
      </c>
      <c r="F18" s="133" t="s">
        <v>129</v>
      </c>
      <c r="G18" s="108" t="s">
        <v>148</v>
      </c>
      <c r="H18" s="108" t="s">
        <v>130</v>
      </c>
      <c r="I18" s="133" t="s">
        <v>76</v>
      </c>
      <c r="K18" s="133" t="s">
        <v>132</v>
      </c>
      <c r="L18" s="135" t="s">
        <v>133</v>
      </c>
      <c r="M18" s="136" t="s">
        <v>20</v>
      </c>
      <c r="N18" s="108">
        <v>2</v>
      </c>
      <c r="O18" s="108" t="s">
        <v>16</v>
      </c>
      <c r="P18" s="108" t="s">
        <v>51</v>
      </c>
      <c r="Q18" s="43"/>
      <c r="R18" s="108" t="s">
        <v>17</v>
      </c>
      <c r="S18" s="108" t="s">
        <v>17</v>
      </c>
      <c r="T18" s="137">
        <v>1315000</v>
      </c>
      <c r="V18" s="138" t="str">
        <f t="shared" si="0"/>
        <v>LC50</v>
      </c>
      <c r="W18" s="108">
        <f>VLOOKUP(V18,'Conversion Factors'!$B$2:$C$11,2,FALSE)</f>
        <v>5</v>
      </c>
      <c r="X18" s="108">
        <f t="shared" si="1"/>
        <v>263000</v>
      </c>
      <c r="Y18" s="139" t="str">
        <f t="shared" si="2"/>
        <v>Acute</v>
      </c>
      <c r="Z18" s="108">
        <f>VLOOKUP(Y18,'Conversion Factors'!$B$13:$C$14,2,FALSE)</f>
        <v>2</v>
      </c>
      <c r="AA18" s="108">
        <f t="shared" si="3"/>
        <v>131500</v>
      </c>
      <c r="AB18" s="45"/>
      <c r="AC18" s="138" t="str">
        <f t="shared" si="4"/>
        <v>LC50</v>
      </c>
      <c r="AD18" s="139" t="s">
        <v>18</v>
      </c>
      <c r="AE18" s="139" t="str">
        <f t="shared" si="5"/>
        <v>Acute</v>
      </c>
      <c r="AF18" s="139" t="s">
        <v>18</v>
      </c>
      <c r="AG18" s="135" t="str">
        <f t="shared" si="6"/>
        <v>Mortality</v>
      </c>
      <c r="AH18" s="140" t="s">
        <v>144</v>
      </c>
      <c r="AI18" s="141">
        <f t="shared" si="7"/>
        <v>2</v>
      </c>
      <c r="AJ18" s="140" t="s">
        <v>145</v>
      </c>
      <c r="AK18" s="42"/>
      <c r="AL18" s="108">
        <f t="shared" si="8"/>
        <v>131500</v>
      </c>
      <c r="AM18" s="142">
        <v>131500</v>
      </c>
      <c r="AN18" s="143">
        <v>131500</v>
      </c>
      <c r="AO18" s="144">
        <v>131500</v>
      </c>
      <c r="AP18" s="145"/>
      <c r="AQ18" s="132" t="s">
        <v>115</v>
      </c>
      <c r="AR18" s="146" t="s">
        <v>285</v>
      </c>
      <c r="AS18" s="145" t="s">
        <v>286</v>
      </c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</row>
    <row r="19" spans="1:75" s="134" customFormat="1" x14ac:dyDescent="0.25">
      <c r="A19" s="130" t="s">
        <v>150</v>
      </c>
      <c r="B19" s="130">
        <v>692</v>
      </c>
      <c r="C19" s="44"/>
      <c r="D19" s="131" t="s">
        <v>13</v>
      </c>
      <c r="E19" s="132" t="s">
        <v>151</v>
      </c>
      <c r="F19" s="133" t="s">
        <v>129</v>
      </c>
      <c r="G19" s="108" t="s">
        <v>152</v>
      </c>
      <c r="H19" s="108" t="s">
        <v>130</v>
      </c>
      <c r="I19" s="133" t="s">
        <v>76</v>
      </c>
      <c r="K19" s="133" t="s">
        <v>132</v>
      </c>
      <c r="L19" s="135" t="s">
        <v>133</v>
      </c>
      <c r="M19" s="136" t="s">
        <v>20</v>
      </c>
      <c r="N19" s="108">
        <v>2</v>
      </c>
      <c r="O19" s="108" t="s">
        <v>16</v>
      </c>
      <c r="P19" s="108" t="s">
        <v>51</v>
      </c>
      <c r="Q19" s="43"/>
      <c r="R19" s="108" t="s">
        <v>17</v>
      </c>
      <c r="S19" s="108" t="s">
        <v>17</v>
      </c>
      <c r="T19" s="137">
        <v>1320000</v>
      </c>
      <c r="V19" s="138" t="str">
        <f t="shared" si="0"/>
        <v>LC50</v>
      </c>
      <c r="W19" s="108">
        <f>VLOOKUP(V19,'Conversion Factors'!$B$2:$C$11,2,FALSE)</f>
        <v>5</v>
      </c>
      <c r="X19" s="108">
        <f t="shared" si="1"/>
        <v>264000</v>
      </c>
      <c r="Y19" s="139" t="str">
        <f t="shared" si="2"/>
        <v>Acute</v>
      </c>
      <c r="Z19" s="108">
        <f>VLOOKUP(Y19,'Conversion Factors'!$B$13:$C$14,2,FALSE)</f>
        <v>2</v>
      </c>
      <c r="AA19" s="108">
        <f t="shared" si="3"/>
        <v>132000</v>
      </c>
      <c r="AB19" s="45"/>
      <c r="AC19" s="138" t="str">
        <f t="shared" si="4"/>
        <v>LC50</v>
      </c>
      <c r="AD19" s="139" t="s">
        <v>18</v>
      </c>
      <c r="AE19" s="139" t="str">
        <f t="shared" si="5"/>
        <v>Acute</v>
      </c>
      <c r="AF19" s="139" t="s">
        <v>18</v>
      </c>
      <c r="AG19" s="135" t="str">
        <f t="shared" si="6"/>
        <v>Mortality</v>
      </c>
      <c r="AH19" s="140" t="s">
        <v>16</v>
      </c>
      <c r="AI19" s="141">
        <f t="shared" si="7"/>
        <v>2</v>
      </c>
      <c r="AJ19" s="140" t="s">
        <v>149</v>
      </c>
      <c r="AK19" s="42"/>
      <c r="AL19" s="108">
        <f t="shared" si="8"/>
        <v>132000</v>
      </c>
      <c r="AM19" s="142">
        <v>132000</v>
      </c>
      <c r="AN19" s="143">
        <v>132000</v>
      </c>
      <c r="AO19" s="144">
        <v>132000</v>
      </c>
      <c r="AP19" s="145"/>
      <c r="AQ19" s="132" t="s">
        <v>115</v>
      </c>
      <c r="AR19" s="146" t="s">
        <v>285</v>
      </c>
      <c r="AS19" s="145" t="s">
        <v>286</v>
      </c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</row>
    <row r="20" spans="1:75" s="134" customFormat="1" x14ac:dyDescent="0.25">
      <c r="A20" s="130" t="s">
        <v>126</v>
      </c>
      <c r="B20" s="130">
        <v>767</v>
      </c>
      <c r="C20" s="44"/>
      <c r="D20" s="131" t="s">
        <v>13</v>
      </c>
      <c r="E20" s="132" t="s">
        <v>117</v>
      </c>
      <c r="F20" s="133" t="s">
        <v>118</v>
      </c>
      <c r="G20" s="108" t="s">
        <v>246</v>
      </c>
      <c r="H20" s="108" t="s">
        <v>75</v>
      </c>
      <c r="I20" s="133" t="s">
        <v>76</v>
      </c>
      <c r="K20" s="133" t="s">
        <v>65</v>
      </c>
      <c r="L20" s="135" t="s">
        <v>103</v>
      </c>
      <c r="M20" s="136" t="s">
        <v>21</v>
      </c>
      <c r="N20" s="108">
        <v>7</v>
      </c>
      <c r="O20" s="108" t="s">
        <v>16</v>
      </c>
      <c r="P20" s="108" t="s">
        <v>15</v>
      </c>
      <c r="Q20" s="43"/>
      <c r="R20" s="108" t="s">
        <v>17</v>
      </c>
      <c r="S20" s="108" t="s">
        <v>17</v>
      </c>
      <c r="T20" s="137">
        <v>0.75</v>
      </c>
      <c r="V20" s="138" t="str">
        <f t="shared" si="0"/>
        <v>NOEC</v>
      </c>
      <c r="W20" s="108">
        <f>VLOOKUP(V20,'Conversion Factors'!$B$2:$C$11,2,FALSE)</f>
        <v>1</v>
      </c>
      <c r="X20" s="108">
        <f t="shared" si="1"/>
        <v>0.75</v>
      </c>
      <c r="Y20" s="139" t="str">
        <f t="shared" si="2"/>
        <v>Chronic</v>
      </c>
      <c r="Z20" s="108">
        <f>VLOOKUP(Y20,'Conversion Factors'!$B$13:$C$14,2,FALSE)</f>
        <v>1</v>
      </c>
      <c r="AA20" s="108">
        <f t="shared" si="3"/>
        <v>0.75</v>
      </c>
      <c r="AB20" s="45"/>
      <c r="AC20" s="138" t="str">
        <f t="shared" si="4"/>
        <v>NOEC</v>
      </c>
      <c r="AD20" s="139" t="s">
        <v>64</v>
      </c>
      <c r="AE20" s="139" t="str">
        <f t="shared" si="5"/>
        <v>Chronic</v>
      </c>
      <c r="AF20" s="139" t="s">
        <v>64</v>
      </c>
      <c r="AG20" s="135" t="str">
        <f t="shared" si="6"/>
        <v>Abundance</v>
      </c>
      <c r="AH20" s="139" t="s">
        <v>175</v>
      </c>
      <c r="AI20" s="141">
        <f t="shared" si="7"/>
        <v>7</v>
      </c>
      <c r="AJ20" s="140" t="s">
        <v>176</v>
      </c>
      <c r="AK20" s="147"/>
      <c r="AL20" s="108">
        <f t="shared" si="8"/>
        <v>0.75</v>
      </c>
      <c r="AM20" s="142">
        <v>0.75</v>
      </c>
      <c r="AN20" s="143">
        <v>0.75</v>
      </c>
      <c r="AO20" s="144">
        <v>0.75</v>
      </c>
      <c r="AP20" s="145"/>
      <c r="AQ20" s="132" t="s">
        <v>115</v>
      </c>
      <c r="AR20" s="146" t="s">
        <v>280</v>
      </c>
      <c r="AS20" s="145" t="s">
        <v>286</v>
      </c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</row>
    <row r="21" spans="1:75" s="134" customFormat="1" x14ac:dyDescent="0.25">
      <c r="A21" s="130" t="s">
        <v>116</v>
      </c>
      <c r="B21" s="130">
        <v>767</v>
      </c>
      <c r="C21" s="44"/>
      <c r="D21" s="131" t="s">
        <v>13</v>
      </c>
      <c r="E21" s="132" t="s">
        <v>117</v>
      </c>
      <c r="F21" s="133" t="s">
        <v>118</v>
      </c>
      <c r="G21" s="108" t="s">
        <v>246</v>
      </c>
      <c r="H21" s="108" t="s">
        <v>75</v>
      </c>
      <c r="I21" s="133" t="s">
        <v>76</v>
      </c>
      <c r="K21" s="133" t="s">
        <v>65</v>
      </c>
      <c r="L21" s="135" t="s">
        <v>103</v>
      </c>
      <c r="M21" s="136" t="s">
        <v>14</v>
      </c>
      <c r="N21" s="108">
        <v>7</v>
      </c>
      <c r="O21" s="108" t="s">
        <v>16</v>
      </c>
      <c r="P21" s="108" t="s">
        <v>15</v>
      </c>
      <c r="Q21" s="43"/>
      <c r="R21" s="108" t="s">
        <v>17</v>
      </c>
      <c r="S21" s="108" t="s">
        <v>17</v>
      </c>
      <c r="T21" s="137">
        <v>7.5</v>
      </c>
      <c r="V21" s="138" t="str">
        <f t="shared" si="0"/>
        <v>EC50</v>
      </c>
      <c r="W21" s="108">
        <f>VLOOKUP(V21,'Conversion Factors'!$B$2:$C$11,2,FALSE)</f>
        <v>5</v>
      </c>
      <c r="X21" s="108">
        <f t="shared" si="1"/>
        <v>1.5</v>
      </c>
      <c r="Y21" s="139" t="str">
        <f t="shared" si="2"/>
        <v>Chronic</v>
      </c>
      <c r="Z21" s="108">
        <f>VLOOKUP(Y21,'Conversion Factors'!$B$13:$C$14,2,FALSE)</f>
        <v>1</v>
      </c>
      <c r="AA21" s="108">
        <f t="shared" si="3"/>
        <v>1.5</v>
      </c>
      <c r="AB21" s="45"/>
      <c r="AC21" s="138" t="str">
        <f t="shared" si="4"/>
        <v>EC50</v>
      </c>
      <c r="AD21" s="139" t="s">
        <v>18</v>
      </c>
      <c r="AE21" s="139" t="str">
        <f t="shared" si="5"/>
        <v>Chronic</v>
      </c>
      <c r="AF21" s="139" t="s">
        <v>64</v>
      </c>
      <c r="AG21" s="135" t="str">
        <f t="shared" si="6"/>
        <v>Abundance</v>
      </c>
      <c r="AH21" s="139" t="s">
        <v>170</v>
      </c>
      <c r="AI21" s="141">
        <f t="shared" si="7"/>
        <v>7</v>
      </c>
      <c r="AJ21" s="140" t="s">
        <v>171</v>
      </c>
      <c r="AK21" s="147"/>
      <c r="AL21" s="108">
        <f t="shared" si="8"/>
        <v>1.5</v>
      </c>
      <c r="AM21" s="142">
        <v>1.5</v>
      </c>
      <c r="AN21" s="143">
        <v>1.5</v>
      </c>
      <c r="AO21" s="144">
        <v>1.5</v>
      </c>
      <c r="AP21" s="145"/>
      <c r="AQ21" s="132" t="s">
        <v>115</v>
      </c>
      <c r="AR21" s="146" t="s">
        <v>280</v>
      </c>
      <c r="AS21" s="145" t="s">
        <v>286</v>
      </c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</row>
    <row r="22" spans="1:75" s="34" customFormat="1" x14ac:dyDescent="0.25">
      <c r="A22" s="106" t="s">
        <v>100</v>
      </c>
      <c r="B22" s="105">
        <v>766</v>
      </c>
      <c r="C22" s="44"/>
      <c r="D22" s="104" t="s">
        <v>13</v>
      </c>
      <c r="E22" s="73" t="s">
        <v>92</v>
      </c>
      <c r="F22" s="71" t="s">
        <v>111</v>
      </c>
      <c r="G22" s="74" t="s">
        <v>247</v>
      </c>
      <c r="H22" s="74" t="s">
        <v>75</v>
      </c>
      <c r="I22" s="71" t="s">
        <v>76</v>
      </c>
      <c r="J22" s="52"/>
      <c r="K22" s="71" t="s">
        <v>65</v>
      </c>
      <c r="L22" s="93" t="s">
        <v>80</v>
      </c>
      <c r="M22" s="70" t="s">
        <v>21</v>
      </c>
      <c r="N22" s="74">
        <v>14</v>
      </c>
      <c r="O22" s="74" t="s">
        <v>16</v>
      </c>
      <c r="P22" s="74" t="s">
        <v>15</v>
      </c>
      <c r="Q22" s="43"/>
      <c r="R22" s="74" t="s">
        <v>17</v>
      </c>
      <c r="S22" s="74" t="s">
        <v>17</v>
      </c>
      <c r="T22" s="101">
        <v>0.20699999999999999</v>
      </c>
      <c r="U22" s="52"/>
      <c r="V22" s="91" t="str">
        <f t="shared" si="0"/>
        <v>NOEC</v>
      </c>
      <c r="W22" s="74">
        <f>VLOOKUP(V22,'Conversion Factors'!$B$2:$C$11,2,FALSE)</f>
        <v>1</v>
      </c>
      <c r="X22" s="74">
        <f t="shared" si="1"/>
        <v>0.20699999999999999</v>
      </c>
      <c r="Y22" s="92" t="str">
        <f t="shared" si="2"/>
        <v>Chronic</v>
      </c>
      <c r="Z22" s="74">
        <f>VLOOKUP(Y22,'Conversion Factors'!$B$13:$C$14,2,FALSE)</f>
        <v>1</v>
      </c>
      <c r="AA22" s="74">
        <f t="shared" si="3"/>
        <v>0.20699999999999999</v>
      </c>
      <c r="AB22" s="45"/>
      <c r="AC22" s="91" t="str">
        <f t="shared" si="4"/>
        <v>NOEC</v>
      </c>
      <c r="AD22" s="92" t="s">
        <v>64</v>
      </c>
      <c r="AE22" s="100" t="str">
        <f t="shared" si="5"/>
        <v>Chronic</v>
      </c>
      <c r="AF22" s="92" t="s">
        <v>64</v>
      </c>
      <c r="AG22" s="93" t="str">
        <f t="shared" si="6"/>
        <v>Shoot growth</v>
      </c>
      <c r="AH22" s="94" t="s">
        <v>219</v>
      </c>
      <c r="AI22" s="95">
        <f t="shared" si="7"/>
        <v>14</v>
      </c>
      <c r="AJ22" s="98" t="s">
        <v>230</v>
      </c>
      <c r="AK22" s="42"/>
      <c r="AL22" s="74">
        <f t="shared" si="8"/>
        <v>0.20699999999999999</v>
      </c>
      <c r="AM22" s="36">
        <v>0.20699999999999999</v>
      </c>
      <c r="AN22" s="61">
        <v>0.20699999999999999</v>
      </c>
      <c r="AO22" s="63">
        <v>0.20699999999999999</v>
      </c>
      <c r="AP22" s="22"/>
      <c r="AQ22" s="67" t="s">
        <v>115</v>
      </c>
      <c r="AR22" s="76" t="s">
        <v>263</v>
      </c>
      <c r="AS22" s="22" t="s">
        <v>287</v>
      </c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</row>
    <row r="23" spans="1:75" s="34" customFormat="1" x14ac:dyDescent="0.25">
      <c r="A23" s="106" t="s">
        <v>202</v>
      </c>
      <c r="B23" s="106">
        <v>3607</v>
      </c>
      <c r="C23"/>
      <c r="D23" s="104" t="s">
        <v>13</v>
      </c>
      <c r="E23" s="67" t="s">
        <v>92</v>
      </c>
      <c r="F23" s="64" t="s">
        <v>111</v>
      </c>
      <c r="G23" s="68" t="s">
        <v>247</v>
      </c>
      <c r="H23" s="68" t="s">
        <v>75</v>
      </c>
      <c r="I23" s="64" t="s">
        <v>76</v>
      </c>
      <c r="J23"/>
      <c r="K23" s="64" t="s">
        <v>65</v>
      </c>
      <c r="L23" s="103" t="s">
        <v>196</v>
      </c>
      <c r="M23" s="66" t="s">
        <v>21</v>
      </c>
      <c r="N23" s="68">
        <v>14</v>
      </c>
      <c r="O23" s="68" t="s">
        <v>16</v>
      </c>
      <c r="P23" s="68" t="s">
        <v>15</v>
      </c>
      <c r="Q23" s="3"/>
      <c r="R23" s="68" t="s">
        <v>17</v>
      </c>
      <c r="S23" s="68" t="s">
        <v>17</v>
      </c>
      <c r="T23" s="102">
        <v>0.20699999999999999</v>
      </c>
      <c r="U23"/>
      <c r="V23" s="91" t="str">
        <f t="shared" si="0"/>
        <v>NOEC</v>
      </c>
      <c r="W23" s="74">
        <f>VLOOKUP(V23,'Conversion Factors'!$B$2:$C$11,2,FALSE)</f>
        <v>1</v>
      </c>
      <c r="X23" s="74">
        <f t="shared" si="1"/>
        <v>0.20699999999999999</v>
      </c>
      <c r="Y23" s="92" t="str">
        <f t="shared" si="2"/>
        <v>Chronic</v>
      </c>
      <c r="Z23" s="74">
        <f>VLOOKUP(Y23,'Conversion Factors'!$B$13:$C$14,2,FALSE)</f>
        <v>1</v>
      </c>
      <c r="AA23" s="74">
        <f t="shared" si="3"/>
        <v>0.20699999999999999</v>
      </c>
      <c r="AB23"/>
      <c r="AC23" s="91" t="str">
        <f t="shared" si="4"/>
        <v>NOEC</v>
      </c>
      <c r="AD23" s="100" t="s">
        <v>64</v>
      </c>
      <c r="AE23" s="100" t="str">
        <f t="shared" si="5"/>
        <v>Chronic</v>
      </c>
      <c r="AF23" s="100" t="s">
        <v>64</v>
      </c>
      <c r="AG23" s="93" t="str">
        <f t="shared" si="6"/>
        <v xml:space="preserve">Growth </v>
      </c>
      <c r="AH23" s="94" t="s">
        <v>219</v>
      </c>
      <c r="AI23" s="95">
        <f t="shared" si="7"/>
        <v>14</v>
      </c>
      <c r="AJ23" s="98" t="s">
        <v>230</v>
      </c>
      <c r="AK23"/>
      <c r="AL23" s="74">
        <f t="shared" si="8"/>
        <v>0.20699999999999999</v>
      </c>
      <c r="AM23" s="36">
        <v>0.20699999999999999</v>
      </c>
      <c r="AN23" s="61">
        <v>0.20699999999999999</v>
      </c>
      <c r="AO23" s="62">
        <v>0.20699999999999999</v>
      </c>
      <c r="AP23"/>
      <c r="AQ23" s="67" t="s">
        <v>115</v>
      </c>
      <c r="AR23" s="76" t="s">
        <v>265</v>
      </c>
      <c r="AS23" s="22" t="s">
        <v>287</v>
      </c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34" customFormat="1" x14ac:dyDescent="0.25">
      <c r="A24" s="106" t="s">
        <v>201</v>
      </c>
      <c r="B24" s="106">
        <v>3607</v>
      </c>
      <c r="C24"/>
      <c r="D24" s="104" t="s">
        <v>13</v>
      </c>
      <c r="E24" s="67" t="s">
        <v>92</v>
      </c>
      <c r="F24" s="64" t="s">
        <v>111</v>
      </c>
      <c r="G24" s="68" t="s">
        <v>247</v>
      </c>
      <c r="H24" s="68" t="s">
        <v>75</v>
      </c>
      <c r="I24" s="64" t="s">
        <v>76</v>
      </c>
      <c r="J24"/>
      <c r="K24" s="64" t="s">
        <v>65</v>
      </c>
      <c r="L24" s="103" t="s">
        <v>196</v>
      </c>
      <c r="M24" s="66" t="s">
        <v>14</v>
      </c>
      <c r="N24" s="68">
        <v>14</v>
      </c>
      <c r="O24" s="68" t="s">
        <v>16</v>
      </c>
      <c r="P24" s="68" t="s">
        <v>15</v>
      </c>
      <c r="Q24" s="3"/>
      <c r="R24" s="68" t="s">
        <v>17</v>
      </c>
      <c r="S24" s="68" t="s">
        <v>17</v>
      </c>
      <c r="T24" s="102">
        <v>0.45</v>
      </c>
      <c r="U24"/>
      <c r="V24" s="91" t="str">
        <f t="shared" si="0"/>
        <v>EC50</v>
      </c>
      <c r="W24" s="74">
        <f>VLOOKUP(V24,'Conversion Factors'!$B$2:$C$11,2,FALSE)</f>
        <v>5</v>
      </c>
      <c r="X24" s="74">
        <f t="shared" si="1"/>
        <v>0.09</v>
      </c>
      <c r="Y24" s="92" t="str">
        <f t="shared" si="2"/>
        <v>Chronic</v>
      </c>
      <c r="Z24" s="74">
        <f>VLOOKUP(Y24,'Conversion Factors'!$B$13:$C$14,2,FALSE)</f>
        <v>1</v>
      </c>
      <c r="AA24" s="74">
        <f t="shared" si="3"/>
        <v>0.09</v>
      </c>
      <c r="AB24"/>
      <c r="AC24" s="91" t="str">
        <f t="shared" si="4"/>
        <v>EC50</v>
      </c>
      <c r="AD24" s="100" t="s">
        <v>18</v>
      </c>
      <c r="AE24" s="96" t="str">
        <f t="shared" si="5"/>
        <v>Chronic</v>
      </c>
      <c r="AF24" s="96" t="s">
        <v>64</v>
      </c>
      <c r="AG24" s="97" t="str">
        <f t="shared" si="6"/>
        <v xml:space="preserve">Growth </v>
      </c>
      <c r="AH24" s="98" t="s">
        <v>220</v>
      </c>
      <c r="AI24" s="99">
        <f t="shared" si="7"/>
        <v>14</v>
      </c>
      <c r="AJ24" s="98" t="s">
        <v>231</v>
      </c>
      <c r="AK24" s="57"/>
      <c r="AL24" s="83">
        <f t="shared" si="8"/>
        <v>0.09</v>
      </c>
      <c r="AM24" s="54">
        <v>0.09</v>
      </c>
      <c r="AN24" s="55">
        <v>0.09</v>
      </c>
      <c r="AO24" s="60">
        <v>0.09</v>
      </c>
      <c r="AP24"/>
      <c r="AQ24" s="67" t="s">
        <v>115</v>
      </c>
      <c r="AR24" s="76" t="s">
        <v>264</v>
      </c>
      <c r="AS24" s="22" t="s">
        <v>287</v>
      </c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134" customFormat="1" x14ac:dyDescent="0.25">
      <c r="A25" s="130" t="s">
        <v>172</v>
      </c>
      <c r="B25" s="130">
        <v>762</v>
      </c>
      <c r="C25" s="44"/>
      <c r="D25" s="131" t="s">
        <v>13</v>
      </c>
      <c r="E25" s="132" t="s">
        <v>173</v>
      </c>
      <c r="F25" s="133" t="s">
        <v>189</v>
      </c>
      <c r="G25" s="108" t="s">
        <v>174</v>
      </c>
      <c r="H25" s="108" t="s">
        <v>130</v>
      </c>
      <c r="I25" s="133" t="s">
        <v>169</v>
      </c>
      <c r="K25" s="133" t="s">
        <v>132</v>
      </c>
      <c r="L25" s="135" t="s">
        <v>133</v>
      </c>
      <c r="M25" s="136" t="s">
        <v>21</v>
      </c>
      <c r="N25" s="108">
        <v>4</v>
      </c>
      <c r="O25" s="108" t="s">
        <v>16</v>
      </c>
      <c r="P25" s="108" t="s">
        <v>51</v>
      </c>
      <c r="Q25" s="43"/>
      <c r="R25" s="108" t="s">
        <v>17</v>
      </c>
      <c r="S25" s="108" t="s">
        <v>17</v>
      </c>
      <c r="T25" s="137">
        <v>12500</v>
      </c>
      <c r="V25" s="138" t="str">
        <f t="shared" si="0"/>
        <v>NOEC</v>
      </c>
      <c r="W25" s="108">
        <f>VLOOKUP(V25,'Conversion Factors'!$B$2:$C$11,2,FALSE)</f>
        <v>1</v>
      </c>
      <c r="X25" s="108">
        <f t="shared" si="1"/>
        <v>12500</v>
      </c>
      <c r="Y25" s="139" t="str">
        <f t="shared" si="2"/>
        <v>Acute</v>
      </c>
      <c r="Z25" s="108">
        <f>VLOOKUP(Y25,'Conversion Factors'!$B$13:$C$14,2,FALSE)</f>
        <v>2</v>
      </c>
      <c r="AA25" s="108">
        <f t="shared" si="3"/>
        <v>6250</v>
      </c>
      <c r="AB25" s="45"/>
      <c r="AC25" s="138" t="str">
        <f t="shared" si="4"/>
        <v>NOEC</v>
      </c>
      <c r="AD25" s="139" t="s">
        <v>64</v>
      </c>
      <c r="AE25" s="139" t="str">
        <f t="shared" si="5"/>
        <v>Acute</v>
      </c>
      <c r="AF25" s="139" t="s">
        <v>18</v>
      </c>
      <c r="AG25" s="135" t="str">
        <f t="shared" si="6"/>
        <v>Mortality</v>
      </c>
      <c r="AH25" s="140" t="s">
        <v>107</v>
      </c>
      <c r="AI25" s="141">
        <f t="shared" si="7"/>
        <v>4</v>
      </c>
      <c r="AJ25" s="140" t="s">
        <v>108</v>
      </c>
      <c r="AK25" s="147"/>
      <c r="AL25" s="108">
        <f t="shared" si="8"/>
        <v>6250</v>
      </c>
      <c r="AM25" s="148">
        <v>21650.635094610967</v>
      </c>
      <c r="AN25" s="149">
        <v>21650.635094610967</v>
      </c>
      <c r="AO25" s="150">
        <v>21650.635094610967</v>
      </c>
      <c r="AP25" s="145"/>
      <c r="AQ25" s="132" t="s">
        <v>115</v>
      </c>
      <c r="AR25" s="146" t="s">
        <v>282</v>
      </c>
      <c r="AS25" s="145" t="s">
        <v>286</v>
      </c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</row>
    <row r="26" spans="1:75" s="45" customFormat="1" x14ac:dyDescent="0.25">
      <c r="A26" s="130" t="s">
        <v>205</v>
      </c>
      <c r="B26" s="130">
        <v>3609</v>
      </c>
      <c r="D26" s="131" t="s">
        <v>13</v>
      </c>
      <c r="E26" s="132" t="s">
        <v>173</v>
      </c>
      <c r="F26" s="133" t="s">
        <v>189</v>
      </c>
      <c r="G26" s="108" t="s">
        <v>174</v>
      </c>
      <c r="H26" s="108" t="s">
        <v>130</v>
      </c>
      <c r="I26" s="133" t="s">
        <v>169</v>
      </c>
      <c r="K26" s="133" t="s">
        <v>132</v>
      </c>
      <c r="L26" s="135" t="s">
        <v>133</v>
      </c>
      <c r="M26" s="136" t="s">
        <v>21</v>
      </c>
      <c r="N26" s="108">
        <v>4</v>
      </c>
      <c r="O26" s="108" t="s">
        <v>16</v>
      </c>
      <c r="P26" s="108" t="s">
        <v>51</v>
      </c>
      <c r="R26" s="108" t="s">
        <v>17</v>
      </c>
      <c r="S26" s="108" t="s">
        <v>17</v>
      </c>
      <c r="T26" s="137">
        <v>150000</v>
      </c>
      <c r="V26" s="138" t="str">
        <f t="shared" si="0"/>
        <v>NOEC</v>
      </c>
      <c r="W26" s="108">
        <f>VLOOKUP(V26,'Conversion Factors'!$B$2:$C$11,2,FALSE)</f>
        <v>1</v>
      </c>
      <c r="X26" s="108">
        <f t="shared" si="1"/>
        <v>150000</v>
      </c>
      <c r="Y26" s="139" t="str">
        <f t="shared" si="2"/>
        <v>Acute</v>
      </c>
      <c r="Z26" s="108">
        <f>VLOOKUP(Y26,'Conversion Factors'!$B$13:$C$14,2,FALSE)</f>
        <v>2</v>
      </c>
      <c r="AA26" s="108">
        <f t="shared" si="3"/>
        <v>75000</v>
      </c>
      <c r="AC26" s="138" t="str">
        <f t="shared" si="4"/>
        <v>NOEC</v>
      </c>
      <c r="AD26" s="139" t="s">
        <v>64</v>
      </c>
      <c r="AE26" s="139" t="str">
        <f t="shared" si="5"/>
        <v>Acute</v>
      </c>
      <c r="AF26" s="139" t="s">
        <v>18</v>
      </c>
      <c r="AG26" s="135" t="str">
        <f t="shared" si="6"/>
        <v>Mortality</v>
      </c>
      <c r="AH26" s="140" t="s">
        <v>107</v>
      </c>
      <c r="AI26" s="141">
        <f t="shared" si="7"/>
        <v>4</v>
      </c>
      <c r="AJ26" s="140" t="s">
        <v>108</v>
      </c>
      <c r="AL26" s="108">
        <f t="shared" si="8"/>
        <v>75000</v>
      </c>
      <c r="AM26" s="148">
        <v>21650.635094610967</v>
      </c>
      <c r="AN26" s="149">
        <v>21650.635094610967</v>
      </c>
      <c r="AO26" s="150">
        <v>21650.635094610967</v>
      </c>
      <c r="AQ26" s="132" t="s">
        <v>115</v>
      </c>
      <c r="AR26" s="146" t="s">
        <v>283</v>
      </c>
      <c r="AS26" s="145" t="s">
        <v>286</v>
      </c>
    </row>
    <row r="27" spans="1:75" s="45" customFormat="1" x14ac:dyDescent="0.25">
      <c r="A27" s="130" t="s">
        <v>234</v>
      </c>
      <c r="B27" s="130">
        <v>3601</v>
      </c>
      <c r="C27" s="44"/>
      <c r="D27" s="131" t="s">
        <v>13</v>
      </c>
      <c r="E27" s="132" t="s">
        <v>173</v>
      </c>
      <c r="F27" s="133" t="s">
        <v>189</v>
      </c>
      <c r="G27" s="108" t="s">
        <v>174</v>
      </c>
      <c r="H27" s="108" t="s">
        <v>130</v>
      </c>
      <c r="I27" s="133" t="s">
        <v>76</v>
      </c>
      <c r="J27" s="134"/>
      <c r="K27" s="133" t="s">
        <v>132</v>
      </c>
      <c r="L27" s="135" t="s">
        <v>133</v>
      </c>
      <c r="M27" s="136" t="s">
        <v>20</v>
      </c>
      <c r="N27" s="108">
        <v>4</v>
      </c>
      <c r="O27" s="108" t="s">
        <v>16</v>
      </c>
      <c r="P27" s="108" t="s">
        <v>51</v>
      </c>
      <c r="Q27" s="43"/>
      <c r="R27" s="108" t="s">
        <v>17</v>
      </c>
      <c r="S27" s="108" t="s">
        <v>17</v>
      </c>
      <c r="T27" s="137">
        <v>12500</v>
      </c>
      <c r="U27" s="134"/>
      <c r="V27" s="138" t="str">
        <f t="shared" si="0"/>
        <v>LC50</v>
      </c>
      <c r="W27" s="108">
        <f>VLOOKUP(V27,'Conversion Factors'!$B$2:$C$11,2,FALSE)</f>
        <v>5</v>
      </c>
      <c r="X27" s="108">
        <f t="shared" si="1"/>
        <v>2500</v>
      </c>
      <c r="Y27" s="139" t="str">
        <f t="shared" si="2"/>
        <v>Acute</v>
      </c>
      <c r="Z27" s="108">
        <f>VLOOKUP(Y27,'Conversion Factors'!$B$13:$C$14,2,FALSE)</f>
        <v>2</v>
      </c>
      <c r="AA27" s="108">
        <f t="shared" si="3"/>
        <v>1250</v>
      </c>
      <c r="AC27" s="138" t="str">
        <f t="shared" si="4"/>
        <v>LC50</v>
      </c>
      <c r="AD27" s="139" t="s">
        <v>18</v>
      </c>
      <c r="AE27" s="139" t="str">
        <f t="shared" si="5"/>
        <v>Acute</v>
      </c>
      <c r="AF27" s="139" t="s">
        <v>18</v>
      </c>
      <c r="AG27" s="135" t="str">
        <f t="shared" si="6"/>
        <v>Mortality</v>
      </c>
      <c r="AH27" s="140" t="s">
        <v>109</v>
      </c>
      <c r="AI27" s="141">
        <f t="shared" si="7"/>
        <v>4</v>
      </c>
      <c r="AJ27" s="140" t="s">
        <v>110</v>
      </c>
      <c r="AK27" s="147"/>
      <c r="AL27" s="108">
        <f t="shared" si="8"/>
        <v>1250</v>
      </c>
      <c r="AM27" s="148">
        <v>4330.1270189221932</v>
      </c>
      <c r="AN27" s="149">
        <v>4330.1270189221932</v>
      </c>
      <c r="AO27" s="150">
        <v>4330.1270189221932</v>
      </c>
      <c r="AP27" s="145"/>
      <c r="AQ27" s="132" t="s">
        <v>115</v>
      </c>
      <c r="AR27" s="146" t="s">
        <v>268</v>
      </c>
      <c r="AS27" s="145" t="s">
        <v>286</v>
      </c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34"/>
      <c r="BW27" s="134"/>
    </row>
    <row r="28" spans="1:75" s="134" customFormat="1" x14ac:dyDescent="0.25">
      <c r="A28" s="130" t="s">
        <v>204</v>
      </c>
      <c r="B28" s="130">
        <v>3609</v>
      </c>
      <c r="C28" s="45"/>
      <c r="D28" s="131" t="s">
        <v>13</v>
      </c>
      <c r="E28" s="132" t="s">
        <v>173</v>
      </c>
      <c r="F28" s="133" t="s">
        <v>189</v>
      </c>
      <c r="G28" s="108" t="s">
        <v>174</v>
      </c>
      <c r="H28" s="108" t="s">
        <v>130</v>
      </c>
      <c r="I28" s="133" t="s">
        <v>169</v>
      </c>
      <c r="J28" s="45"/>
      <c r="K28" s="133" t="s">
        <v>132</v>
      </c>
      <c r="L28" s="135" t="s">
        <v>133</v>
      </c>
      <c r="M28" s="136" t="s">
        <v>20</v>
      </c>
      <c r="N28" s="108">
        <v>4</v>
      </c>
      <c r="O28" s="108" t="s">
        <v>16</v>
      </c>
      <c r="P28" s="108" t="s">
        <v>51</v>
      </c>
      <c r="Q28" s="45"/>
      <c r="R28" s="108" t="s">
        <v>17</v>
      </c>
      <c r="S28" s="108" t="s">
        <v>17</v>
      </c>
      <c r="T28" s="137">
        <v>150000</v>
      </c>
      <c r="U28" s="45"/>
      <c r="V28" s="138" t="str">
        <f t="shared" si="0"/>
        <v>LC50</v>
      </c>
      <c r="W28" s="108">
        <f>VLOOKUP(V28,'Conversion Factors'!$B$2:$C$11,2,FALSE)</f>
        <v>5</v>
      </c>
      <c r="X28" s="108">
        <f t="shared" si="1"/>
        <v>30000</v>
      </c>
      <c r="Y28" s="139" t="str">
        <f t="shared" si="2"/>
        <v>Acute</v>
      </c>
      <c r="Z28" s="108">
        <f>VLOOKUP(Y28,'Conversion Factors'!$B$13:$C$14,2,FALSE)</f>
        <v>2</v>
      </c>
      <c r="AA28" s="108">
        <f t="shared" si="3"/>
        <v>15000</v>
      </c>
      <c r="AB28" s="45"/>
      <c r="AC28" s="138" t="str">
        <f t="shared" si="4"/>
        <v>LC50</v>
      </c>
      <c r="AD28" s="139" t="s">
        <v>18</v>
      </c>
      <c r="AE28" s="139" t="str">
        <f t="shared" si="5"/>
        <v>Acute</v>
      </c>
      <c r="AF28" s="139" t="s">
        <v>18</v>
      </c>
      <c r="AG28" s="135" t="str">
        <f t="shared" si="6"/>
        <v>Mortality</v>
      </c>
      <c r="AH28" s="140" t="s">
        <v>109</v>
      </c>
      <c r="AI28" s="141">
        <f t="shared" si="7"/>
        <v>4</v>
      </c>
      <c r="AJ28" s="140" t="s">
        <v>110</v>
      </c>
      <c r="AK28" s="45"/>
      <c r="AL28" s="108">
        <f t="shared" si="8"/>
        <v>15000</v>
      </c>
      <c r="AM28" s="148">
        <v>4330.1270189221932</v>
      </c>
      <c r="AN28" s="149">
        <v>4330.1270189221932</v>
      </c>
      <c r="AO28" s="150">
        <v>4330.1270189221932</v>
      </c>
      <c r="AP28" s="45"/>
      <c r="AQ28" s="132" t="s">
        <v>115</v>
      </c>
      <c r="AR28" s="146" t="s">
        <v>269</v>
      </c>
      <c r="AS28" s="145" t="s">
        <v>286</v>
      </c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s="134" customFormat="1" x14ac:dyDescent="0.25">
      <c r="A29" s="130" t="s">
        <v>279</v>
      </c>
      <c r="B29" s="130">
        <v>694</v>
      </c>
      <c r="C29" s="44"/>
      <c r="D29" s="131" t="s">
        <v>13</v>
      </c>
      <c r="E29" s="132" t="s">
        <v>79</v>
      </c>
      <c r="F29" s="133" t="s">
        <v>112</v>
      </c>
      <c r="G29" s="108" t="s">
        <v>245</v>
      </c>
      <c r="H29" s="108" t="s">
        <v>75</v>
      </c>
      <c r="I29" s="133" t="s">
        <v>76</v>
      </c>
      <c r="K29" s="133" t="s">
        <v>65</v>
      </c>
      <c r="L29" s="135" t="s">
        <v>82</v>
      </c>
      <c r="M29" s="136" t="s">
        <v>83</v>
      </c>
      <c r="N29" s="108">
        <v>14</v>
      </c>
      <c r="O29" s="108" t="s">
        <v>16</v>
      </c>
      <c r="P29" s="108" t="s">
        <v>15</v>
      </c>
      <c r="Q29" s="43"/>
      <c r="R29" s="108" t="s">
        <v>17</v>
      </c>
      <c r="S29" s="108" t="s">
        <v>17</v>
      </c>
      <c r="T29" s="137">
        <v>0.12</v>
      </c>
      <c r="V29" s="138" t="str">
        <f t="shared" si="0"/>
        <v>IC50</v>
      </c>
      <c r="W29" s="108">
        <f>VLOOKUP(V29,'Conversion Factors'!$B$2:$C$11,2,FALSE)</f>
        <v>5</v>
      </c>
      <c r="X29" s="108">
        <f t="shared" si="1"/>
        <v>2.4E-2</v>
      </c>
      <c r="Y29" s="139" t="str">
        <f t="shared" si="2"/>
        <v>Chronic</v>
      </c>
      <c r="Z29" s="108">
        <f>VLOOKUP(Y29,'Conversion Factors'!$B$13:$C$14,2,FALSE)</f>
        <v>1</v>
      </c>
      <c r="AA29" s="108">
        <f t="shared" si="3"/>
        <v>2.4E-2</v>
      </c>
      <c r="AB29" s="45"/>
      <c r="AC29" s="138" t="str">
        <f t="shared" si="4"/>
        <v>IC50</v>
      </c>
      <c r="AD29" s="139" t="s">
        <v>18</v>
      </c>
      <c r="AE29" s="139" t="str">
        <f t="shared" si="5"/>
        <v>Chronic</v>
      </c>
      <c r="AF29" s="139" t="s">
        <v>64</v>
      </c>
      <c r="AG29" s="135" t="str">
        <f t="shared" si="6"/>
        <v>Root dry mass</v>
      </c>
      <c r="AH29" s="140" t="s">
        <v>85</v>
      </c>
      <c r="AI29" s="141">
        <f t="shared" si="7"/>
        <v>14</v>
      </c>
      <c r="AJ29" s="140" t="s">
        <v>89</v>
      </c>
      <c r="AK29" s="147"/>
      <c r="AL29" s="108">
        <f t="shared" si="8"/>
        <v>2.4E-2</v>
      </c>
      <c r="AM29" s="142">
        <v>2.4E-2</v>
      </c>
      <c r="AN29" s="143">
        <v>2.4E-2</v>
      </c>
      <c r="AO29" s="152">
        <v>2.4E-2</v>
      </c>
      <c r="AP29" s="145"/>
      <c r="AQ29" s="132" t="s">
        <v>115</v>
      </c>
      <c r="AR29" s="146" t="s">
        <v>280</v>
      </c>
      <c r="AS29" s="145" t="s">
        <v>286</v>
      </c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</row>
    <row r="30" spans="1:75" s="45" customFormat="1" x14ac:dyDescent="0.25">
      <c r="A30" s="130" t="s">
        <v>78</v>
      </c>
      <c r="B30" s="130">
        <v>694</v>
      </c>
      <c r="C30" s="44"/>
      <c r="D30" s="131" t="s">
        <v>13</v>
      </c>
      <c r="E30" s="132" t="s">
        <v>79</v>
      </c>
      <c r="F30" s="133" t="s">
        <v>112</v>
      </c>
      <c r="G30" s="108" t="s">
        <v>245</v>
      </c>
      <c r="H30" s="108" t="s">
        <v>75</v>
      </c>
      <c r="I30" s="133" t="s">
        <v>76</v>
      </c>
      <c r="J30" s="134"/>
      <c r="K30" s="133" t="s">
        <v>65</v>
      </c>
      <c r="L30" s="135" t="s">
        <v>80</v>
      </c>
      <c r="M30" s="136" t="s">
        <v>83</v>
      </c>
      <c r="N30" s="108">
        <v>14</v>
      </c>
      <c r="O30" s="108" t="s">
        <v>16</v>
      </c>
      <c r="P30" s="108" t="s">
        <v>15</v>
      </c>
      <c r="Q30" s="43"/>
      <c r="R30" s="108" t="s">
        <v>17</v>
      </c>
      <c r="S30" s="108" t="s">
        <v>17</v>
      </c>
      <c r="T30" s="137">
        <v>0.37</v>
      </c>
      <c r="U30" s="134"/>
      <c r="V30" s="138" t="str">
        <f t="shared" si="0"/>
        <v>IC50</v>
      </c>
      <c r="W30" s="108">
        <f>VLOOKUP(V30,'Conversion Factors'!$B$2:$C$11,2,FALSE)</f>
        <v>5</v>
      </c>
      <c r="X30" s="108">
        <f t="shared" si="1"/>
        <v>7.3999999999999996E-2</v>
      </c>
      <c r="Y30" s="139" t="str">
        <f t="shared" si="2"/>
        <v>Chronic</v>
      </c>
      <c r="Z30" s="108">
        <f>VLOOKUP(Y30,'Conversion Factors'!$B$13:$C$14,2,FALSE)</f>
        <v>1</v>
      </c>
      <c r="AA30" s="108">
        <f t="shared" si="3"/>
        <v>7.3999999999999996E-2</v>
      </c>
      <c r="AC30" s="138" t="str">
        <f t="shared" si="4"/>
        <v>IC50</v>
      </c>
      <c r="AD30" s="139" t="s">
        <v>18</v>
      </c>
      <c r="AE30" s="139" t="str">
        <f t="shared" si="5"/>
        <v>Chronic</v>
      </c>
      <c r="AF30" s="139" t="s">
        <v>64</v>
      </c>
      <c r="AG30" s="135" t="str">
        <f t="shared" si="6"/>
        <v>Shoot growth</v>
      </c>
      <c r="AH30" s="140" t="s">
        <v>164</v>
      </c>
      <c r="AI30" s="141">
        <f t="shared" si="7"/>
        <v>14</v>
      </c>
      <c r="AJ30" s="140" t="s">
        <v>165</v>
      </c>
      <c r="AK30" s="147"/>
      <c r="AL30" s="108">
        <f t="shared" si="8"/>
        <v>7.3999999999999996E-2</v>
      </c>
      <c r="AM30" s="142">
        <v>7.3999999999999996E-2</v>
      </c>
      <c r="AN30" s="143">
        <v>7.3999999999999996E-2</v>
      </c>
      <c r="AO30" s="153">
        <v>7.3999999999999996E-2</v>
      </c>
      <c r="AP30" s="145"/>
      <c r="AQ30" s="132" t="s">
        <v>115</v>
      </c>
      <c r="AR30" s="146" t="s">
        <v>280</v>
      </c>
      <c r="AS30" s="145" t="s">
        <v>286</v>
      </c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34"/>
      <c r="BW30" s="134"/>
    </row>
    <row r="31" spans="1:75" s="45" customFormat="1" x14ac:dyDescent="0.25">
      <c r="A31" s="130" t="s">
        <v>77</v>
      </c>
      <c r="B31" s="130">
        <v>694</v>
      </c>
      <c r="C31" s="44"/>
      <c r="D31" s="131" t="s">
        <v>13</v>
      </c>
      <c r="E31" s="132" t="s">
        <v>79</v>
      </c>
      <c r="F31" s="133" t="s">
        <v>112</v>
      </c>
      <c r="G31" s="108" t="s">
        <v>245</v>
      </c>
      <c r="H31" s="108" t="s">
        <v>75</v>
      </c>
      <c r="I31" s="133" t="s">
        <v>76</v>
      </c>
      <c r="J31" s="134"/>
      <c r="K31" s="133" t="s">
        <v>65</v>
      </c>
      <c r="L31" s="135" t="s">
        <v>81</v>
      </c>
      <c r="M31" s="136" t="s">
        <v>83</v>
      </c>
      <c r="N31" s="108">
        <v>14</v>
      </c>
      <c r="O31" s="108" t="s">
        <v>16</v>
      </c>
      <c r="P31" s="108" t="s">
        <v>15</v>
      </c>
      <c r="Q31" s="43"/>
      <c r="R31" s="108" t="s">
        <v>17</v>
      </c>
      <c r="S31" s="108" t="s">
        <v>17</v>
      </c>
      <c r="T31" s="137">
        <v>0.39</v>
      </c>
      <c r="U31" s="134"/>
      <c r="V31" s="138" t="str">
        <f t="shared" si="0"/>
        <v>IC50</v>
      </c>
      <c r="W31" s="108">
        <f>VLOOKUP(V31,'Conversion Factors'!$B$2:$C$11,2,FALSE)</f>
        <v>5</v>
      </c>
      <c r="X31" s="108">
        <f t="shared" si="1"/>
        <v>7.8E-2</v>
      </c>
      <c r="Y31" s="139" t="str">
        <f t="shared" si="2"/>
        <v>Chronic</v>
      </c>
      <c r="Z31" s="108">
        <f>VLOOKUP(Y31,'Conversion Factors'!$B$13:$C$14,2,FALSE)</f>
        <v>1</v>
      </c>
      <c r="AA31" s="108">
        <f t="shared" si="3"/>
        <v>7.8E-2</v>
      </c>
      <c r="AC31" s="138" t="str">
        <f t="shared" si="4"/>
        <v>IC50</v>
      </c>
      <c r="AD31" s="139" t="s">
        <v>18</v>
      </c>
      <c r="AE31" s="139" t="str">
        <f t="shared" si="5"/>
        <v>Chronic</v>
      </c>
      <c r="AF31" s="139" t="s">
        <v>64</v>
      </c>
      <c r="AG31" s="135" t="str">
        <f t="shared" si="6"/>
        <v>Root number</v>
      </c>
      <c r="AH31" s="140" t="s">
        <v>84</v>
      </c>
      <c r="AI31" s="141">
        <f t="shared" si="7"/>
        <v>14</v>
      </c>
      <c r="AJ31" s="140" t="s">
        <v>87</v>
      </c>
      <c r="AK31" s="42"/>
      <c r="AL31" s="108">
        <f t="shared" si="8"/>
        <v>7.8E-2</v>
      </c>
      <c r="AM31" s="142">
        <v>7.8E-2</v>
      </c>
      <c r="AN31" s="143">
        <v>7.8E-2</v>
      </c>
      <c r="AO31" s="153">
        <v>7.8E-2</v>
      </c>
      <c r="AP31" s="145"/>
      <c r="AQ31" s="132" t="s">
        <v>115</v>
      </c>
      <c r="AR31" s="146" t="s">
        <v>280</v>
      </c>
      <c r="AS31" s="145" t="s">
        <v>286</v>
      </c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34"/>
      <c r="BW31" s="134"/>
    </row>
    <row r="32" spans="1:75" x14ac:dyDescent="0.25">
      <c r="A32" s="106" t="s">
        <v>98</v>
      </c>
      <c r="B32" s="106">
        <v>764</v>
      </c>
      <c r="C32" s="21"/>
      <c r="D32" s="104" t="s">
        <v>13</v>
      </c>
      <c r="E32" s="64" t="s">
        <v>95</v>
      </c>
      <c r="F32" s="67" t="s">
        <v>106</v>
      </c>
      <c r="G32" s="68" t="s">
        <v>96</v>
      </c>
      <c r="H32" s="68" t="s">
        <v>75</v>
      </c>
      <c r="I32" s="64" t="s">
        <v>76</v>
      </c>
      <c r="J32" s="34"/>
      <c r="K32" s="64" t="s">
        <v>65</v>
      </c>
      <c r="L32" s="103" t="s">
        <v>103</v>
      </c>
      <c r="M32" s="66" t="s">
        <v>21</v>
      </c>
      <c r="N32" s="68">
        <v>5</v>
      </c>
      <c r="O32" s="68" t="s">
        <v>16</v>
      </c>
      <c r="P32" s="68" t="s">
        <v>15</v>
      </c>
      <c r="Q32" s="3"/>
      <c r="R32" s="68" t="s">
        <v>17</v>
      </c>
      <c r="S32" s="68" t="s">
        <v>17</v>
      </c>
      <c r="T32" s="102">
        <v>370</v>
      </c>
      <c r="U32" s="34"/>
      <c r="V32" s="91" t="str">
        <f t="shared" si="0"/>
        <v>NOEC</v>
      </c>
      <c r="W32" s="74">
        <f>VLOOKUP(V32,'Conversion Factors'!$B$2:$C$11,2,FALSE)</f>
        <v>1</v>
      </c>
      <c r="X32" s="74">
        <f t="shared" si="1"/>
        <v>370</v>
      </c>
      <c r="Y32" s="92" t="str">
        <f t="shared" si="2"/>
        <v>Chronic</v>
      </c>
      <c r="Z32" s="74">
        <f>VLOOKUP(Y32,'Conversion Factors'!$B$13:$C$14,2,FALSE)</f>
        <v>1</v>
      </c>
      <c r="AA32" s="74">
        <f t="shared" si="3"/>
        <v>370</v>
      </c>
      <c r="AC32" s="91" t="str">
        <f t="shared" si="4"/>
        <v>NOEC</v>
      </c>
      <c r="AD32" s="100" t="s">
        <v>64</v>
      </c>
      <c r="AE32" s="100" t="str">
        <f t="shared" si="5"/>
        <v>Chronic</v>
      </c>
      <c r="AF32" s="100" t="s">
        <v>64</v>
      </c>
      <c r="AG32" s="93" t="str">
        <f t="shared" si="6"/>
        <v>Abundance</v>
      </c>
      <c r="AH32" s="94" t="s">
        <v>215</v>
      </c>
      <c r="AI32" s="95">
        <f t="shared" si="7"/>
        <v>5</v>
      </c>
      <c r="AJ32" s="98" t="s">
        <v>226</v>
      </c>
      <c r="AK32" s="41"/>
      <c r="AL32" s="74">
        <f t="shared" si="8"/>
        <v>370</v>
      </c>
      <c r="AM32" s="36">
        <v>370</v>
      </c>
      <c r="AN32" s="61">
        <v>370</v>
      </c>
      <c r="AO32" s="63">
        <v>370</v>
      </c>
      <c r="AP32" s="22"/>
      <c r="AQ32" s="67" t="s">
        <v>115</v>
      </c>
      <c r="AR32" s="76" t="s">
        <v>263</v>
      </c>
      <c r="AS32" s="22" t="s">
        <v>287</v>
      </c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34"/>
      <c r="BW32" s="34"/>
    </row>
    <row r="33" spans="1:75" s="34" customFormat="1" x14ac:dyDescent="0.25">
      <c r="A33" s="106" t="s">
        <v>197</v>
      </c>
      <c r="B33" s="106">
        <v>3603</v>
      </c>
      <c r="C33" s="21"/>
      <c r="D33" s="104" t="s">
        <v>13</v>
      </c>
      <c r="E33" s="67" t="s">
        <v>95</v>
      </c>
      <c r="F33" s="64" t="s">
        <v>106</v>
      </c>
      <c r="G33" s="68" t="s">
        <v>96</v>
      </c>
      <c r="H33" s="68" t="s">
        <v>75</v>
      </c>
      <c r="I33" s="64" t="s">
        <v>76</v>
      </c>
      <c r="K33" s="64" t="s">
        <v>65</v>
      </c>
      <c r="L33" s="103" t="s">
        <v>196</v>
      </c>
      <c r="M33" s="66" t="s">
        <v>21</v>
      </c>
      <c r="N33" s="68">
        <v>5</v>
      </c>
      <c r="O33" s="68" t="s">
        <v>16</v>
      </c>
      <c r="P33" s="68" t="s">
        <v>15</v>
      </c>
      <c r="Q33" s="3"/>
      <c r="R33" s="68" t="s">
        <v>17</v>
      </c>
      <c r="S33" s="68" t="s">
        <v>17</v>
      </c>
      <c r="T33" s="102">
        <v>370</v>
      </c>
      <c r="V33" s="91" t="str">
        <f t="shared" si="0"/>
        <v>NOEC</v>
      </c>
      <c r="W33" s="74">
        <f>VLOOKUP(V33,'Conversion Factors'!$B$2:$C$11,2,FALSE)</f>
        <v>1</v>
      </c>
      <c r="X33" s="74">
        <f t="shared" si="1"/>
        <v>370</v>
      </c>
      <c r="Y33" s="92" t="str">
        <f t="shared" si="2"/>
        <v>Chronic</v>
      </c>
      <c r="Z33" s="74">
        <f>VLOOKUP(Y33,'Conversion Factors'!$B$13:$C$14,2,FALSE)</f>
        <v>1</v>
      </c>
      <c r="AA33" s="74">
        <f t="shared" si="3"/>
        <v>370</v>
      </c>
      <c r="AB33"/>
      <c r="AC33" s="91" t="str">
        <f t="shared" si="4"/>
        <v>NOEC</v>
      </c>
      <c r="AD33" s="100" t="s">
        <v>64</v>
      </c>
      <c r="AE33" s="100" t="str">
        <f t="shared" si="5"/>
        <v>Chronic</v>
      </c>
      <c r="AF33" s="100" t="s">
        <v>64</v>
      </c>
      <c r="AG33" s="93" t="str">
        <f t="shared" si="6"/>
        <v xml:space="preserve">Growth </v>
      </c>
      <c r="AH33" s="92" t="s">
        <v>215</v>
      </c>
      <c r="AI33" s="95">
        <f t="shared" si="7"/>
        <v>5</v>
      </c>
      <c r="AJ33" s="98" t="s">
        <v>226</v>
      </c>
      <c r="AK33" s="41"/>
      <c r="AL33" s="74">
        <f t="shared" si="8"/>
        <v>370</v>
      </c>
      <c r="AM33" s="36">
        <v>370</v>
      </c>
      <c r="AN33" s="61">
        <v>370</v>
      </c>
      <c r="AO33" s="62">
        <v>370</v>
      </c>
      <c r="AP33" s="22"/>
      <c r="AQ33" s="67" t="s">
        <v>115</v>
      </c>
      <c r="AR33" s="76" t="s">
        <v>262</v>
      </c>
      <c r="AS33" s="22" t="s">
        <v>287</v>
      </c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</row>
    <row r="34" spans="1:75" s="134" customFormat="1" x14ac:dyDescent="0.25">
      <c r="A34" s="130" t="s">
        <v>195</v>
      </c>
      <c r="B34" s="130">
        <v>3603</v>
      </c>
      <c r="C34" s="44"/>
      <c r="D34" s="131" t="s">
        <v>13</v>
      </c>
      <c r="E34" s="132" t="s">
        <v>95</v>
      </c>
      <c r="F34" s="133" t="s">
        <v>106</v>
      </c>
      <c r="G34" s="108" t="s">
        <v>96</v>
      </c>
      <c r="H34" s="108" t="s">
        <v>75</v>
      </c>
      <c r="I34" s="133" t="s">
        <v>76</v>
      </c>
      <c r="K34" s="133" t="s">
        <v>65</v>
      </c>
      <c r="L34" s="135" t="s">
        <v>196</v>
      </c>
      <c r="M34" s="136" t="s">
        <v>14</v>
      </c>
      <c r="N34" s="108">
        <v>5</v>
      </c>
      <c r="O34" s="108" t="s">
        <v>16</v>
      </c>
      <c r="P34" s="108" t="s">
        <v>15</v>
      </c>
      <c r="Q34" s="43"/>
      <c r="R34" s="108" t="s">
        <v>17</v>
      </c>
      <c r="S34" s="108" t="s">
        <v>17</v>
      </c>
      <c r="T34" s="137">
        <v>370</v>
      </c>
      <c r="V34" s="138" t="str">
        <f t="shared" si="0"/>
        <v>EC50</v>
      </c>
      <c r="W34" s="108">
        <f>VLOOKUP(V34,'Conversion Factors'!$B$2:$C$11,2,FALSE)</f>
        <v>5</v>
      </c>
      <c r="X34" s="108">
        <f t="shared" si="1"/>
        <v>74</v>
      </c>
      <c r="Y34" s="139" t="str">
        <f t="shared" si="2"/>
        <v>Chronic</v>
      </c>
      <c r="Z34" s="108">
        <f>VLOOKUP(Y34,'Conversion Factors'!$B$13:$C$14,2,FALSE)</f>
        <v>1</v>
      </c>
      <c r="AA34" s="108">
        <f t="shared" si="3"/>
        <v>74</v>
      </c>
      <c r="AB34" s="45"/>
      <c r="AC34" s="138" t="str">
        <f t="shared" si="4"/>
        <v>EC50</v>
      </c>
      <c r="AD34" s="139" t="s">
        <v>18</v>
      </c>
      <c r="AE34" s="139" t="str">
        <f t="shared" si="5"/>
        <v>Chronic</v>
      </c>
      <c r="AF34" s="139" t="s">
        <v>64</v>
      </c>
      <c r="AG34" s="135" t="str">
        <f t="shared" si="6"/>
        <v xml:space="preserve">Growth </v>
      </c>
      <c r="AH34" s="139" t="s">
        <v>216</v>
      </c>
      <c r="AI34" s="141">
        <f t="shared" si="7"/>
        <v>5</v>
      </c>
      <c r="AJ34" s="140" t="s">
        <v>227</v>
      </c>
      <c r="AK34" s="147"/>
      <c r="AL34" s="108">
        <f t="shared" si="8"/>
        <v>74</v>
      </c>
      <c r="AM34" s="142">
        <v>74</v>
      </c>
      <c r="AN34" s="143">
        <v>74</v>
      </c>
      <c r="AO34" s="144">
        <v>74</v>
      </c>
      <c r="AP34" s="145"/>
      <c r="AQ34" s="132" t="s">
        <v>115</v>
      </c>
      <c r="AR34" s="146" t="s">
        <v>261</v>
      </c>
      <c r="AS34" s="145" t="s">
        <v>286</v>
      </c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</row>
    <row r="35" spans="1:75" s="45" customFormat="1" x14ac:dyDescent="0.25">
      <c r="A35" s="130" t="s">
        <v>177</v>
      </c>
      <c r="B35" s="130">
        <v>763</v>
      </c>
      <c r="C35" s="44"/>
      <c r="D35" s="131" t="s">
        <v>13</v>
      </c>
      <c r="E35" s="132" t="s">
        <v>178</v>
      </c>
      <c r="F35" s="133" t="s">
        <v>189</v>
      </c>
      <c r="G35" s="108" t="s">
        <v>179</v>
      </c>
      <c r="H35" s="108" t="s">
        <v>130</v>
      </c>
      <c r="I35" s="133" t="s">
        <v>169</v>
      </c>
      <c r="J35" s="134"/>
      <c r="K35" s="133" t="s">
        <v>132</v>
      </c>
      <c r="L35" s="135" t="s">
        <v>133</v>
      </c>
      <c r="M35" s="136" t="s">
        <v>21</v>
      </c>
      <c r="N35" s="108">
        <v>4</v>
      </c>
      <c r="O35" s="108" t="s">
        <v>16</v>
      </c>
      <c r="P35" s="108" t="s">
        <v>51</v>
      </c>
      <c r="Q35" s="43"/>
      <c r="R35" s="108" t="s">
        <v>17</v>
      </c>
      <c r="S35" s="108" t="s">
        <v>17</v>
      </c>
      <c r="T35" s="137">
        <v>12500</v>
      </c>
      <c r="U35" s="134"/>
      <c r="V35" s="138" t="str">
        <f t="shared" si="0"/>
        <v>NOEC</v>
      </c>
      <c r="W35" s="108">
        <f>VLOOKUP(V35,'Conversion Factors'!$B$2:$C$11,2,FALSE)</f>
        <v>1</v>
      </c>
      <c r="X35" s="108">
        <f t="shared" si="1"/>
        <v>12500</v>
      </c>
      <c r="Y35" s="139" t="str">
        <f t="shared" si="2"/>
        <v>Acute</v>
      </c>
      <c r="Z35" s="108">
        <f>VLOOKUP(Y35,'Conversion Factors'!$B$13:$C$14,2,FALSE)</f>
        <v>2</v>
      </c>
      <c r="AA35" s="108">
        <f t="shared" si="3"/>
        <v>6250</v>
      </c>
      <c r="AC35" s="138" t="str">
        <f t="shared" si="4"/>
        <v>NOEC</v>
      </c>
      <c r="AD35" s="139" t="s">
        <v>64</v>
      </c>
      <c r="AE35" s="139" t="str">
        <f t="shared" si="5"/>
        <v>Acute</v>
      </c>
      <c r="AF35" s="139" t="s">
        <v>18</v>
      </c>
      <c r="AG35" s="135" t="str">
        <f t="shared" si="6"/>
        <v>Mortality</v>
      </c>
      <c r="AH35" s="140" t="s">
        <v>113</v>
      </c>
      <c r="AI35" s="141">
        <f t="shared" si="7"/>
        <v>4</v>
      </c>
      <c r="AJ35" s="140" t="s">
        <v>114</v>
      </c>
      <c r="AK35" s="147"/>
      <c r="AL35" s="108">
        <f t="shared" si="8"/>
        <v>6250</v>
      </c>
      <c r="AM35" s="148">
        <v>21505.813167606568</v>
      </c>
      <c r="AN35" s="149">
        <v>21505.813167606568</v>
      </c>
      <c r="AO35" s="150">
        <v>21505.813167606568</v>
      </c>
      <c r="AP35" s="145"/>
      <c r="AQ35" s="132" t="s">
        <v>115</v>
      </c>
      <c r="AR35" s="146" t="s">
        <v>282</v>
      </c>
      <c r="AS35" s="145" t="s">
        <v>286</v>
      </c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34"/>
      <c r="BW35" s="134"/>
    </row>
    <row r="36" spans="1:75" s="45" customFormat="1" x14ac:dyDescent="0.25">
      <c r="A36" s="130" t="s">
        <v>235</v>
      </c>
      <c r="B36" s="130">
        <v>3610</v>
      </c>
      <c r="D36" s="131" t="s">
        <v>13</v>
      </c>
      <c r="E36" s="132" t="s">
        <v>178</v>
      </c>
      <c r="F36" s="133" t="s">
        <v>189</v>
      </c>
      <c r="G36" s="108" t="s">
        <v>179</v>
      </c>
      <c r="H36" s="108" t="s">
        <v>130</v>
      </c>
      <c r="I36" s="133" t="s">
        <v>206</v>
      </c>
      <c r="K36" s="133" t="s">
        <v>132</v>
      </c>
      <c r="L36" s="135" t="s">
        <v>133</v>
      </c>
      <c r="M36" s="136" t="s">
        <v>21</v>
      </c>
      <c r="N36" s="108">
        <v>4</v>
      </c>
      <c r="O36" s="108" t="s">
        <v>16</v>
      </c>
      <c r="P36" s="108" t="s">
        <v>51</v>
      </c>
      <c r="R36" s="108" t="s">
        <v>17</v>
      </c>
      <c r="S36" s="108" t="s">
        <v>17</v>
      </c>
      <c r="T36" s="137">
        <v>148000</v>
      </c>
      <c r="V36" s="138" t="str">
        <f t="shared" si="0"/>
        <v>NOEC</v>
      </c>
      <c r="W36" s="108">
        <f>VLOOKUP(V36,'Conversion Factors'!$B$2:$C$11,2,FALSE)</f>
        <v>1</v>
      </c>
      <c r="X36" s="108">
        <f t="shared" si="1"/>
        <v>148000</v>
      </c>
      <c r="Y36" s="139" t="str">
        <f t="shared" si="2"/>
        <v>Acute</v>
      </c>
      <c r="Z36" s="108">
        <f>VLOOKUP(Y36,'Conversion Factors'!$B$13:$C$14,2,FALSE)</f>
        <v>2</v>
      </c>
      <c r="AA36" s="108">
        <f t="shared" si="3"/>
        <v>74000</v>
      </c>
      <c r="AC36" s="138" t="str">
        <f t="shared" si="4"/>
        <v>NOEC</v>
      </c>
      <c r="AD36" s="139" t="s">
        <v>64</v>
      </c>
      <c r="AE36" s="139" t="str">
        <f t="shared" si="5"/>
        <v>Acute</v>
      </c>
      <c r="AF36" s="139" t="s">
        <v>18</v>
      </c>
      <c r="AG36" s="135" t="str">
        <f t="shared" si="6"/>
        <v>Mortality</v>
      </c>
      <c r="AH36" s="140" t="s">
        <v>113</v>
      </c>
      <c r="AI36" s="141">
        <f t="shared" si="7"/>
        <v>4</v>
      </c>
      <c r="AJ36" s="140" t="s">
        <v>114</v>
      </c>
      <c r="AL36" s="108">
        <f t="shared" si="8"/>
        <v>74000</v>
      </c>
      <c r="AM36" s="148">
        <v>21505.813167606568</v>
      </c>
      <c r="AN36" s="149">
        <v>21505.813167606568</v>
      </c>
      <c r="AO36" s="150">
        <v>21505.813167606568</v>
      </c>
      <c r="AQ36" s="132" t="s">
        <v>115</v>
      </c>
      <c r="AR36" s="146" t="s">
        <v>283</v>
      </c>
      <c r="AS36" s="145" t="s">
        <v>286</v>
      </c>
    </row>
    <row r="37" spans="1:75" s="45" customFormat="1" x14ac:dyDescent="0.25">
      <c r="A37" s="130" t="s">
        <v>198</v>
      </c>
      <c r="B37" s="130">
        <v>3604</v>
      </c>
      <c r="D37" s="131" t="s">
        <v>13</v>
      </c>
      <c r="E37" s="132" t="s">
        <v>178</v>
      </c>
      <c r="F37" s="133" t="s">
        <v>189</v>
      </c>
      <c r="G37" s="108" t="s">
        <v>179</v>
      </c>
      <c r="H37" s="108" t="s">
        <v>130</v>
      </c>
      <c r="I37" s="133" t="s">
        <v>76</v>
      </c>
      <c r="K37" s="133" t="s">
        <v>132</v>
      </c>
      <c r="L37" s="135" t="s">
        <v>133</v>
      </c>
      <c r="M37" s="136" t="s">
        <v>20</v>
      </c>
      <c r="N37" s="108">
        <v>4</v>
      </c>
      <c r="O37" s="108" t="s">
        <v>16</v>
      </c>
      <c r="P37" s="108" t="s">
        <v>51</v>
      </c>
      <c r="R37" s="108" t="s">
        <v>17</v>
      </c>
      <c r="S37" s="108" t="s">
        <v>17</v>
      </c>
      <c r="T37" s="137">
        <v>12500</v>
      </c>
      <c r="V37" s="138" t="str">
        <f t="shared" si="0"/>
        <v>LC50</v>
      </c>
      <c r="W37" s="108">
        <f>VLOOKUP(V37,'Conversion Factors'!$B$2:$C$11,2,FALSE)</f>
        <v>5</v>
      </c>
      <c r="X37" s="108">
        <f t="shared" si="1"/>
        <v>2500</v>
      </c>
      <c r="Y37" s="139" t="str">
        <f t="shared" si="2"/>
        <v>Acute</v>
      </c>
      <c r="Z37" s="108">
        <f>VLOOKUP(Y37,'Conversion Factors'!$B$13:$C$14,2,FALSE)</f>
        <v>2</v>
      </c>
      <c r="AA37" s="108">
        <f t="shared" si="3"/>
        <v>1250</v>
      </c>
      <c r="AC37" s="138" t="str">
        <f t="shared" si="4"/>
        <v>LC50</v>
      </c>
      <c r="AD37" s="139" t="s">
        <v>18</v>
      </c>
      <c r="AE37" s="139" t="str">
        <f t="shared" si="5"/>
        <v>Acute</v>
      </c>
      <c r="AF37" s="139" t="s">
        <v>18</v>
      </c>
      <c r="AG37" s="135" t="str">
        <f t="shared" si="6"/>
        <v>Mortality</v>
      </c>
      <c r="AH37" s="140" t="s">
        <v>211</v>
      </c>
      <c r="AI37" s="141">
        <f t="shared" si="7"/>
        <v>4</v>
      </c>
      <c r="AJ37" s="140" t="s">
        <v>223</v>
      </c>
      <c r="AL37" s="108">
        <f t="shared" si="8"/>
        <v>1250</v>
      </c>
      <c r="AM37" s="148">
        <v>4301.1626335213132</v>
      </c>
      <c r="AN37" s="149">
        <v>4301.1626335213132</v>
      </c>
      <c r="AO37" s="150">
        <v>4301.1626335213132</v>
      </c>
      <c r="AQ37" s="132" t="s">
        <v>115</v>
      </c>
      <c r="AR37" s="146" t="s">
        <v>268</v>
      </c>
      <c r="AS37" s="145" t="s">
        <v>286</v>
      </c>
    </row>
    <row r="38" spans="1:75" s="134" customFormat="1" x14ac:dyDescent="0.25">
      <c r="A38" s="130" t="s">
        <v>236</v>
      </c>
      <c r="B38" s="130">
        <v>3610</v>
      </c>
      <c r="C38" s="45"/>
      <c r="D38" s="131" t="s">
        <v>13</v>
      </c>
      <c r="E38" s="132" t="s">
        <v>178</v>
      </c>
      <c r="F38" s="133" t="s">
        <v>189</v>
      </c>
      <c r="G38" s="108" t="s">
        <v>179</v>
      </c>
      <c r="H38" s="108" t="s">
        <v>130</v>
      </c>
      <c r="I38" s="133" t="s">
        <v>206</v>
      </c>
      <c r="J38" s="45"/>
      <c r="K38" s="133" t="s">
        <v>132</v>
      </c>
      <c r="L38" s="135" t="s">
        <v>133</v>
      </c>
      <c r="M38" s="136" t="s">
        <v>20</v>
      </c>
      <c r="N38" s="108">
        <v>4</v>
      </c>
      <c r="O38" s="108" t="s">
        <v>16</v>
      </c>
      <c r="P38" s="108" t="s">
        <v>51</v>
      </c>
      <c r="Q38" s="45"/>
      <c r="R38" s="108" t="s">
        <v>17</v>
      </c>
      <c r="S38" s="108" t="s">
        <v>17</v>
      </c>
      <c r="T38" s="137">
        <v>148000</v>
      </c>
      <c r="U38" s="45"/>
      <c r="V38" s="138" t="str">
        <f t="shared" si="0"/>
        <v>LC50</v>
      </c>
      <c r="W38" s="108">
        <f>VLOOKUP(V38,'Conversion Factors'!$B$2:$C$11,2,FALSE)</f>
        <v>5</v>
      </c>
      <c r="X38" s="108">
        <f t="shared" si="1"/>
        <v>29600</v>
      </c>
      <c r="Y38" s="139" t="str">
        <f t="shared" si="2"/>
        <v>Acute</v>
      </c>
      <c r="Z38" s="108">
        <f>VLOOKUP(Y38,'Conversion Factors'!$B$13:$C$14,2,FALSE)</f>
        <v>2</v>
      </c>
      <c r="AA38" s="108">
        <f t="shared" si="3"/>
        <v>14800</v>
      </c>
      <c r="AB38" s="45"/>
      <c r="AC38" s="138" t="str">
        <f t="shared" si="4"/>
        <v>LC50</v>
      </c>
      <c r="AD38" s="139" t="s">
        <v>18</v>
      </c>
      <c r="AE38" s="139" t="str">
        <f t="shared" si="5"/>
        <v>Acute</v>
      </c>
      <c r="AF38" s="139" t="s">
        <v>18</v>
      </c>
      <c r="AG38" s="135" t="str">
        <f t="shared" si="6"/>
        <v>Mortality</v>
      </c>
      <c r="AH38" s="140" t="s">
        <v>211</v>
      </c>
      <c r="AI38" s="141">
        <f t="shared" si="7"/>
        <v>4</v>
      </c>
      <c r="AJ38" s="140" t="s">
        <v>223</v>
      </c>
      <c r="AK38" s="45"/>
      <c r="AL38" s="108">
        <f t="shared" si="8"/>
        <v>14800</v>
      </c>
      <c r="AM38" s="148">
        <v>4301.1626335213132</v>
      </c>
      <c r="AN38" s="149">
        <v>4301.1626335213132</v>
      </c>
      <c r="AO38" s="150">
        <v>4301.1626335213132</v>
      </c>
      <c r="AP38" s="45"/>
      <c r="AQ38" s="132" t="s">
        <v>115</v>
      </c>
      <c r="AR38" s="146" t="s">
        <v>269</v>
      </c>
      <c r="AS38" s="145" t="s">
        <v>286</v>
      </c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s="45" customFormat="1" x14ac:dyDescent="0.25">
      <c r="A39" s="130" t="s">
        <v>160</v>
      </c>
      <c r="B39" s="130">
        <v>394</v>
      </c>
      <c r="C39" s="44"/>
      <c r="D39" s="131" t="s">
        <v>13</v>
      </c>
      <c r="E39" s="132" t="s">
        <v>161</v>
      </c>
      <c r="F39" s="133" t="s">
        <v>189</v>
      </c>
      <c r="G39" s="108" t="s">
        <v>162</v>
      </c>
      <c r="H39" s="108" t="s">
        <v>130</v>
      </c>
      <c r="I39" s="133" t="s">
        <v>163</v>
      </c>
      <c r="J39" s="134"/>
      <c r="K39" s="133" t="s">
        <v>132</v>
      </c>
      <c r="L39" s="135" t="s">
        <v>133</v>
      </c>
      <c r="M39" s="136" t="s">
        <v>20</v>
      </c>
      <c r="N39" s="108">
        <v>4</v>
      </c>
      <c r="O39" s="108" t="s">
        <v>16</v>
      </c>
      <c r="P39" s="108" t="s">
        <v>51</v>
      </c>
      <c r="Q39" s="43"/>
      <c r="R39" s="108" t="s">
        <v>17</v>
      </c>
      <c r="S39" s="108" t="s">
        <v>17</v>
      </c>
      <c r="T39" s="137">
        <v>200</v>
      </c>
      <c r="U39" s="134"/>
      <c r="V39" s="138" t="str">
        <f t="shared" si="0"/>
        <v>LC50</v>
      </c>
      <c r="W39" s="108">
        <f>VLOOKUP(V39,'Conversion Factors'!$B$2:$C$11,2,FALSE)</f>
        <v>5</v>
      </c>
      <c r="X39" s="108">
        <f t="shared" si="1"/>
        <v>40</v>
      </c>
      <c r="Y39" s="139" t="str">
        <f t="shared" si="2"/>
        <v>Acute</v>
      </c>
      <c r="Z39" s="108">
        <f>VLOOKUP(Y39,'Conversion Factors'!$B$13:$C$14,2,FALSE)</f>
        <v>2</v>
      </c>
      <c r="AA39" s="108">
        <f t="shared" si="3"/>
        <v>20</v>
      </c>
      <c r="AC39" s="138" t="str">
        <f t="shared" si="4"/>
        <v>LC50</v>
      </c>
      <c r="AD39" s="139" t="s">
        <v>18</v>
      </c>
      <c r="AE39" s="139" t="str">
        <f t="shared" si="5"/>
        <v>Acute</v>
      </c>
      <c r="AF39" s="139" t="s">
        <v>18</v>
      </c>
      <c r="AG39" s="135" t="str">
        <f t="shared" si="6"/>
        <v>Mortality</v>
      </c>
      <c r="AH39" s="140" t="s">
        <v>158</v>
      </c>
      <c r="AI39" s="141">
        <f t="shared" si="7"/>
        <v>4</v>
      </c>
      <c r="AJ39" s="140" t="s">
        <v>159</v>
      </c>
      <c r="AK39" s="42"/>
      <c r="AL39" s="108">
        <f t="shared" si="8"/>
        <v>20</v>
      </c>
      <c r="AM39" s="142">
        <v>20</v>
      </c>
      <c r="AN39" s="143">
        <v>20</v>
      </c>
      <c r="AO39" s="144">
        <v>20</v>
      </c>
      <c r="AP39" s="145"/>
      <c r="AQ39" s="132" t="s">
        <v>115</v>
      </c>
      <c r="AR39" s="146" t="s">
        <v>254</v>
      </c>
      <c r="AS39" s="145" t="s">
        <v>286</v>
      </c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34"/>
      <c r="BW39" s="134"/>
    </row>
    <row r="40" spans="1:75" s="45" customFormat="1" x14ac:dyDescent="0.25">
      <c r="A40" s="130" t="s">
        <v>166</v>
      </c>
      <c r="B40" s="130">
        <v>761</v>
      </c>
      <c r="C40" s="44"/>
      <c r="D40" s="131" t="s">
        <v>13</v>
      </c>
      <c r="E40" s="132" t="s">
        <v>167</v>
      </c>
      <c r="F40" s="133" t="s">
        <v>129</v>
      </c>
      <c r="G40" s="108" t="s">
        <v>168</v>
      </c>
      <c r="H40" s="108" t="s">
        <v>130</v>
      </c>
      <c r="I40" s="133" t="s">
        <v>169</v>
      </c>
      <c r="J40" s="134"/>
      <c r="K40" s="133" t="s">
        <v>132</v>
      </c>
      <c r="L40" s="135" t="s">
        <v>133</v>
      </c>
      <c r="M40" s="136" t="s">
        <v>20</v>
      </c>
      <c r="N40" s="108">
        <v>4</v>
      </c>
      <c r="O40" s="108" t="s">
        <v>16</v>
      </c>
      <c r="P40" s="108" t="s">
        <v>51</v>
      </c>
      <c r="Q40" s="43"/>
      <c r="R40" s="108" t="s">
        <v>17</v>
      </c>
      <c r="S40" s="108" t="s">
        <v>17</v>
      </c>
      <c r="T40" s="137">
        <v>12174000</v>
      </c>
      <c r="U40" s="134"/>
      <c r="V40" s="138" t="str">
        <f t="shared" si="0"/>
        <v>LC50</v>
      </c>
      <c r="W40" s="108">
        <f>VLOOKUP(V40,'Conversion Factors'!$B$2:$C$11,2,FALSE)</f>
        <v>5</v>
      </c>
      <c r="X40" s="108">
        <f t="shared" si="1"/>
        <v>2434800</v>
      </c>
      <c r="Y40" s="139" t="str">
        <f t="shared" si="2"/>
        <v>Acute</v>
      </c>
      <c r="Z40" s="108">
        <f>VLOOKUP(Y40,'Conversion Factors'!$B$13:$C$14,2,FALSE)</f>
        <v>2</v>
      </c>
      <c r="AA40" s="108">
        <f t="shared" si="3"/>
        <v>1217400</v>
      </c>
      <c r="AC40" s="138" t="str">
        <f t="shared" si="4"/>
        <v>LC50</v>
      </c>
      <c r="AD40" s="139" t="s">
        <v>18</v>
      </c>
      <c r="AE40" s="139" t="str">
        <f t="shared" si="5"/>
        <v>Acute</v>
      </c>
      <c r="AF40" s="139" t="s">
        <v>18</v>
      </c>
      <c r="AG40" s="135" t="str">
        <f t="shared" si="6"/>
        <v>Mortality</v>
      </c>
      <c r="AH40" s="140" t="s">
        <v>86</v>
      </c>
      <c r="AI40" s="141">
        <f t="shared" si="7"/>
        <v>4</v>
      </c>
      <c r="AJ40" s="140" t="s">
        <v>88</v>
      </c>
      <c r="AK40" s="147"/>
      <c r="AL40" s="108">
        <f t="shared" si="8"/>
        <v>1217400</v>
      </c>
      <c r="AM40" s="142">
        <v>1217400</v>
      </c>
      <c r="AN40" s="143">
        <v>1217400</v>
      </c>
      <c r="AO40" s="144">
        <v>1217400</v>
      </c>
      <c r="AP40" s="145"/>
      <c r="AQ40" s="132" t="s">
        <v>115</v>
      </c>
      <c r="AR40" s="146" t="s">
        <v>280</v>
      </c>
      <c r="AS40" s="145" t="s">
        <v>286</v>
      </c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34"/>
      <c r="BW40" s="134"/>
    </row>
    <row r="41" spans="1:75" s="34" customFormat="1" x14ac:dyDescent="0.25">
      <c r="A41" s="106" t="s">
        <v>99</v>
      </c>
      <c r="B41" s="106">
        <v>765</v>
      </c>
      <c r="C41" s="21"/>
      <c r="D41" s="104" t="s">
        <v>13</v>
      </c>
      <c r="E41" s="67" t="s">
        <v>248</v>
      </c>
      <c r="F41" s="64" t="s">
        <v>74</v>
      </c>
      <c r="G41" s="68" t="s">
        <v>191</v>
      </c>
      <c r="H41" s="68" t="s">
        <v>75</v>
      </c>
      <c r="I41" s="64" t="s">
        <v>76</v>
      </c>
      <c r="K41" s="64" t="s">
        <v>65</v>
      </c>
      <c r="L41" s="103" t="s">
        <v>103</v>
      </c>
      <c r="M41" s="66" t="s">
        <v>91</v>
      </c>
      <c r="N41" s="68">
        <v>5</v>
      </c>
      <c r="O41" s="68" t="s">
        <v>16</v>
      </c>
      <c r="P41" s="68" t="s">
        <v>15</v>
      </c>
      <c r="Q41" s="3"/>
      <c r="R41" s="68" t="s">
        <v>17</v>
      </c>
      <c r="S41" s="68" t="s">
        <v>17</v>
      </c>
      <c r="T41" s="102">
        <v>0.63</v>
      </c>
      <c r="V41" s="91" t="str">
        <f t="shared" si="0"/>
        <v>NOEL</v>
      </c>
      <c r="W41" s="74">
        <f>VLOOKUP(V41,'Conversion Factors'!$B$2:$C$11,2,FALSE)</f>
        <v>1</v>
      </c>
      <c r="X41" s="74">
        <f t="shared" si="1"/>
        <v>0.63</v>
      </c>
      <c r="Y41" s="92" t="str">
        <f t="shared" si="2"/>
        <v>Chronic</v>
      </c>
      <c r="Z41" s="74">
        <f>VLOOKUP(Y41,'Conversion Factors'!$B$13:$C$14,2,FALSE)</f>
        <v>1</v>
      </c>
      <c r="AA41" s="74">
        <f t="shared" si="3"/>
        <v>0.63</v>
      </c>
      <c r="AB41"/>
      <c r="AC41" s="91" t="str">
        <f t="shared" si="4"/>
        <v>NOEL</v>
      </c>
      <c r="AD41" s="100" t="s">
        <v>64</v>
      </c>
      <c r="AE41" s="100" t="str">
        <f t="shared" si="5"/>
        <v>Chronic</v>
      </c>
      <c r="AF41" s="100" t="s">
        <v>64</v>
      </c>
      <c r="AG41" s="93" t="str">
        <f t="shared" si="6"/>
        <v>Abundance</v>
      </c>
      <c r="AH41" s="94" t="s">
        <v>217</v>
      </c>
      <c r="AI41" s="95">
        <f t="shared" si="7"/>
        <v>5</v>
      </c>
      <c r="AJ41" s="98" t="s">
        <v>228</v>
      </c>
      <c r="AK41" s="41"/>
      <c r="AL41" s="74">
        <f t="shared" si="8"/>
        <v>0.63</v>
      </c>
      <c r="AM41" s="36">
        <v>0.63</v>
      </c>
      <c r="AN41" s="61">
        <v>0.63</v>
      </c>
      <c r="AO41" s="63">
        <v>0.63</v>
      </c>
      <c r="AP41" s="22"/>
      <c r="AQ41" s="67" t="s">
        <v>115</v>
      </c>
      <c r="AR41" s="76" t="s">
        <v>260</v>
      </c>
      <c r="AS41" s="22" t="s">
        <v>287</v>
      </c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</row>
    <row r="42" spans="1:75" s="34" customFormat="1" x14ac:dyDescent="0.25">
      <c r="A42" s="106" t="s">
        <v>194</v>
      </c>
      <c r="B42" s="106">
        <v>3602</v>
      </c>
      <c r="C42" s="21"/>
      <c r="D42" s="104" t="s">
        <v>13</v>
      </c>
      <c r="E42" s="67" t="s">
        <v>248</v>
      </c>
      <c r="F42" s="64" t="s">
        <v>74</v>
      </c>
      <c r="G42" s="68" t="s">
        <v>191</v>
      </c>
      <c r="H42" s="68" t="s">
        <v>75</v>
      </c>
      <c r="I42" s="64" t="s">
        <v>76</v>
      </c>
      <c r="K42" s="64" t="s">
        <v>65</v>
      </c>
      <c r="L42" s="103" t="s">
        <v>192</v>
      </c>
      <c r="M42" s="66" t="s">
        <v>21</v>
      </c>
      <c r="N42" s="68">
        <v>5</v>
      </c>
      <c r="O42" s="68" t="s">
        <v>193</v>
      </c>
      <c r="P42" s="68" t="s">
        <v>15</v>
      </c>
      <c r="Q42" s="3"/>
      <c r="R42" s="68" t="s">
        <v>17</v>
      </c>
      <c r="S42" s="68" t="s">
        <v>17</v>
      </c>
      <c r="T42" s="102">
        <v>0.63</v>
      </c>
      <c r="V42" s="91" t="str">
        <f t="shared" si="0"/>
        <v>NOEC</v>
      </c>
      <c r="W42" s="74">
        <f>VLOOKUP(V42,'Conversion Factors'!$B$2:$C$11,2,FALSE)</f>
        <v>1</v>
      </c>
      <c r="X42" s="74">
        <f t="shared" si="1"/>
        <v>0.63</v>
      </c>
      <c r="Y42" s="92" t="str">
        <f t="shared" si="2"/>
        <v>Chronic</v>
      </c>
      <c r="Z42" s="74">
        <f>VLOOKUP(Y42,'Conversion Factors'!$B$13:$C$14,2,FALSE)</f>
        <v>1</v>
      </c>
      <c r="AA42" s="74">
        <f t="shared" si="3"/>
        <v>0.63</v>
      </c>
      <c r="AB42"/>
      <c r="AC42" s="91" t="str">
        <f t="shared" si="4"/>
        <v>NOEC</v>
      </c>
      <c r="AD42" s="100" t="s">
        <v>64</v>
      </c>
      <c r="AE42" s="100" t="str">
        <f t="shared" si="5"/>
        <v>Chronic</v>
      </c>
      <c r="AF42" s="100" t="s">
        <v>64</v>
      </c>
      <c r="AG42" s="93" t="str">
        <f t="shared" si="6"/>
        <v># cells</v>
      </c>
      <c r="AH42" s="94" t="s">
        <v>217</v>
      </c>
      <c r="AI42" s="95">
        <f t="shared" si="7"/>
        <v>5</v>
      </c>
      <c r="AJ42" s="98" t="s">
        <v>228</v>
      </c>
      <c r="AK42" s="41"/>
      <c r="AL42" s="74">
        <f t="shared" si="8"/>
        <v>0.63</v>
      </c>
      <c r="AM42" s="36">
        <v>0.63</v>
      </c>
      <c r="AN42" s="61">
        <v>0.63</v>
      </c>
      <c r="AO42" s="62">
        <v>0.63</v>
      </c>
      <c r="AP42" s="22"/>
      <c r="AQ42" s="67" t="s">
        <v>115</v>
      </c>
      <c r="AR42" s="76" t="s">
        <v>259</v>
      </c>
      <c r="AS42" s="22" t="s">
        <v>287</v>
      </c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</row>
    <row r="43" spans="1:75" s="34" customFormat="1" x14ac:dyDescent="0.25">
      <c r="A43" s="106" t="s">
        <v>244</v>
      </c>
      <c r="B43" s="106">
        <v>3602</v>
      </c>
      <c r="C43" s="21"/>
      <c r="D43" s="104" t="s">
        <v>13</v>
      </c>
      <c r="E43" s="67" t="s">
        <v>248</v>
      </c>
      <c r="F43" s="64" t="s">
        <v>74</v>
      </c>
      <c r="G43" s="68" t="s">
        <v>191</v>
      </c>
      <c r="H43" s="68" t="s">
        <v>75</v>
      </c>
      <c r="I43" s="64" t="s">
        <v>76</v>
      </c>
      <c r="K43" s="64" t="s">
        <v>65</v>
      </c>
      <c r="L43" s="103" t="s">
        <v>192</v>
      </c>
      <c r="M43" s="66" t="s">
        <v>14</v>
      </c>
      <c r="N43" s="68">
        <v>5</v>
      </c>
      <c r="O43" s="68" t="s">
        <v>16</v>
      </c>
      <c r="P43" s="68" t="s">
        <v>15</v>
      </c>
      <c r="Q43" s="3"/>
      <c r="R43" s="68" t="s">
        <v>17</v>
      </c>
      <c r="S43" s="68" t="s">
        <v>17</v>
      </c>
      <c r="T43" s="102">
        <v>43</v>
      </c>
      <c r="V43" s="91" t="str">
        <f t="shared" si="0"/>
        <v>EC50</v>
      </c>
      <c r="W43" s="74">
        <f>VLOOKUP(V43,'Conversion Factors'!$B$2:$C$11,2,FALSE)</f>
        <v>5</v>
      </c>
      <c r="X43" s="74">
        <f t="shared" si="1"/>
        <v>8.6</v>
      </c>
      <c r="Y43" s="92" t="str">
        <f t="shared" si="2"/>
        <v>Chronic</v>
      </c>
      <c r="Z43" s="74">
        <f>VLOOKUP(Y43,'Conversion Factors'!$B$13:$C$14,2,FALSE)</f>
        <v>1</v>
      </c>
      <c r="AA43" s="74">
        <f t="shared" si="3"/>
        <v>8.6</v>
      </c>
      <c r="AB43"/>
      <c r="AC43" s="91" t="str">
        <f t="shared" si="4"/>
        <v>EC50</v>
      </c>
      <c r="AD43" s="100" t="s">
        <v>18</v>
      </c>
      <c r="AE43" s="139" t="str">
        <f t="shared" si="5"/>
        <v>Chronic</v>
      </c>
      <c r="AF43" s="139" t="s">
        <v>64</v>
      </c>
      <c r="AG43" s="135" t="str">
        <f t="shared" si="6"/>
        <v># cells</v>
      </c>
      <c r="AH43" s="96" t="s">
        <v>218</v>
      </c>
      <c r="AI43" s="99">
        <f t="shared" si="7"/>
        <v>5</v>
      </c>
      <c r="AJ43" s="98" t="s">
        <v>229</v>
      </c>
      <c r="AK43" s="59"/>
      <c r="AL43" s="83">
        <f t="shared" si="8"/>
        <v>8.6</v>
      </c>
      <c r="AM43" s="54">
        <v>8.6</v>
      </c>
      <c r="AN43" s="55">
        <v>8.6</v>
      </c>
      <c r="AO43" s="60">
        <v>8.6</v>
      </c>
      <c r="AP43" s="22"/>
      <c r="AQ43" s="67" t="s">
        <v>115</v>
      </c>
      <c r="AR43" s="71" t="s">
        <v>258</v>
      </c>
      <c r="AS43" s="22" t="s">
        <v>287</v>
      </c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</row>
    <row r="44" spans="1:75" s="134" customFormat="1" x14ac:dyDescent="0.25">
      <c r="A44" s="130" t="s">
        <v>127</v>
      </c>
      <c r="B44" s="130">
        <v>691</v>
      </c>
      <c r="C44" s="44"/>
      <c r="D44" s="131" t="s">
        <v>13</v>
      </c>
      <c r="E44" s="132" t="s">
        <v>128</v>
      </c>
      <c r="F44" s="133" t="s">
        <v>189</v>
      </c>
      <c r="G44" s="108" t="s">
        <v>188</v>
      </c>
      <c r="H44" s="108" t="s">
        <v>130</v>
      </c>
      <c r="I44" s="133" t="s">
        <v>131</v>
      </c>
      <c r="K44" s="133" t="s">
        <v>132</v>
      </c>
      <c r="L44" s="135" t="s">
        <v>133</v>
      </c>
      <c r="M44" s="136" t="s">
        <v>21</v>
      </c>
      <c r="N44" s="108">
        <v>4</v>
      </c>
      <c r="O44" s="108" t="s">
        <v>16</v>
      </c>
      <c r="P44" s="108" t="s">
        <v>51</v>
      </c>
      <c r="Q44" s="43"/>
      <c r="R44" s="108" t="s">
        <v>17</v>
      </c>
      <c r="S44" s="108" t="s">
        <v>17</v>
      </c>
      <c r="T44" s="137">
        <v>1000</v>
      </c>
      <c r="V44" s="138" t="str">
        <f t="shared" si="0"/>
        <v>NOEC</v>
      </c>
      <c r="W44" s="108">
        <f>VLOOKUP(V44,'Conversion Factors'!$B$2:$C$11,2,FALSE)</f>
        <v>1</v>
      </c>
      <c r="X44" s="108">
        <f t="shared" si="1"/>
        <v>1000</v>
      </c>
      <c r="Y44" s="139" t="str">
        <f t="shared" si="2"/>
        <v>Acute</v>
      </c>
      <c r="Z44" s="108">
        <f>VLOOKUP(Y44,'Conversion Factors'!$B$13:$C$14,2,FALSE)</f>
        <v>2</v>
      </c>
      <c r="AA44" s="108">
        <f t="shared" si="3"/>
        <v>500</v>
      </c>
      <c r="AB44" s="45"/>
      <c r="AC44" s="138" t="str">
        <f t="shared" si="4"/>
        <v>NOEC</v>
      </c>
      <c r="AD44" s="139" t="s">
        <v>64</v>
      </c>
      <c r="AE44" s="139" t="str">
        <f t="shared" si="5"/>
        <v>Acute</v>
      </c>
      <c r="AF44" s="139" t="s">
        <v>18</v>
      </c>
      <c r="AG44" s="135" t="str">
        <f t="shared" si="6"/>
        <v>Mortality</v>
      </c>
      <c r="AH44" s="140" t="s">
        <v>180</v>
      </c>
      <c r="AI44" s="141">
        <f t="shared" si="7"/>
        <v>4</v>
      </c>
      <c r="AJ44" s="140" t="s">
        <v>181</v>
      </c>
      <c r="AK44" s="42"/>
      <c r="AL44" s="108">
        <f t="shared" si="8"/>
        <v>500</v>
      </c>
      <c r="AM44" s="142">
        <v>2500</v>
      </c>
      <c r="AN44" s="143">
        <v>2500</v>
      </c>
      <c r="AO44" s="154">
        <v>2500</v>
      </c>
      <c r="AP44" s="145"/>
      <c r="AQ44" s="132" t="s">
        <v>115</v>
      </c>
      <c r="AR44" s="146" t="s">
        <v>257</v>
      </c>
      <c r="AS44" s="145" t="s">
        <v>286</v>
      </c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</row>
    <row r="45" spans="1:75" s="134" customFormat="1" ht="15" customHeight="1" x14ac:dyDescent="0.25">
      <c r="A45" s="130" t="s">
        <v>186</v>
      </c>
      <c r="B45" s="130">
        <v>691</v>
      </c>
      <c r="C45" s="44"/>
      <c r="D45" s="131" t="s">
        <v>13</v>
      </c>
      <c r="E45" s="132" t="s">
        <v>128</v>
      </c>
      <c r="F45" s="133" t="s">
        <v>189</v>
      </c>
      <c r="G45" s="108" t="s">
        <v>188</v>
      </c>
      <c r="H45" s="108" t="s">
        <v>130</v>
      </c>
      <c r="I45" s="133" t="s">
        <v>131</v>
      </c>
      <c r="K45" s="133" t="s">
        <v>132</v>
      </c>
      <c r="L45" s="135" t="s">
        <v>133</v>
      </c>
      <c r="M45" s="136" t="s">
        <v>21</v>
      </c>
      <c r="N45" s="108">
        <v>4</v>
      </c>
      <c r="O45" s="108" t="s">
        <v>16</v>
      </c>
      <c r="P45" s="108" t="s">
        <v>51</v>
      </c>
      <c r="Q45" s="43"/>
      <c r="R45" s="108" t="s">
        <v>17</v>
      </c>
      <c r="S45" s="108" t="s">
        <v>17</v>
      </c>
      <c r="T45" s="137">
        <v>25000</v>
      </c>
      <c r="V45" s="138" t="str">
        <f t="shared" si="0"/>
        <v>NOEC</v>
      </c>
      <c r="W45" s="108">
        <f>VLOOKUP(V45,'Conversion Factors'!$B$2:$C$11,2,FALSE)</f>
        <v>1</v>
      </c>
      <c r="X45" s="108">
        <f t="shared" si="1"/>
        <v>25000</v>
      </c>
      <c r="Y45" s="139" t="str">
        <f t="shared" si="2"/>
        <v>Acute</v>
      </c>
      <c r="Z45" s="108">
        <f>VLOOKUP(Y45,'Conversion Factors'!$B$13:$C$14,2,FALSE)</f>
        <v>2</v>
      </c>
      <c r="AA45" s="108">
        <f t="shared" si="3"/>
        <v>12500</v>
      </c>
      <c r="AB45" s="45"/>
      <c r="AC45" s="138" t="str">
        <f t="shared" si="4"/>
        <v>NOEC</v>
      </c>
      <c r="AD45" s="139" t="s">
        <v>64</v>
      </c>
      <c r="AE45" s="139" t="str">
        <f t="shared" si="5"/>
        <v>Acute</v>
      </c>
      <c r="AF45" s="139" t="s">
        <v>18</v>
      </c>
      <c r="AG45" s="135" t="str">
        <f t="shared" si="6"/>
        <v>Mortality</v>
      </c>
      <c r="AH45" s="140" t="s">
        <v>180</v>
      </c>
      <c r="AI45" s="141">
        <f t="shared" si="7"/>
        <v>4</v>
      </c>
      <c r="AJ45" s="140" t="s">
        <v>181</v>
      </c>
      <c r="AK45" s="42"/>
      <c r="AL45" s="108">
        <f t="shared" si="8"/>
        <v>12500</v>
      </c>
      <c r="AM45" s="155">
        <v>2500</v>
      </c>
      <c r="AN45" s="156">
        <v>2500</v>
      </c>
      <c r="AO45" s="157">
        <v>2500</v>
      </c>
      <c r="AP45" s="145"/>
      <c r="AQ45" s="132" t="s">
        <v>115</v>
      </c>
      <c r="AR45" s="146" t="s">
        <v>257</v>
      </c>
      <c r="AS45" s="145" t="s">
        <v>286</v>
      </c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</row>
    <row r="46" spans="1:75" s="134" customFormat="1" x14ac:dyDescent="0.25">
      <c r="A46" s="130" t="s">
        <v>187</v>
      </c>
      <c r="B46" s="130">
        <v>691</v>
      </c>
      <c r="C46" s="44"/>
      <c r="D46" s="131" t="s">
        <v>13</v>
      </c>
      <c r="E46" s="132" t="s">
        <v>128</v>
      </c>
      <c r="F46" s="133" t="s">
        <v>189</v>
      </c>
      <c r="G46" s="108" t="s">
        <v>188</v>
      </c>
      <c r="H46" s="108" t="s">
        <v>130</v>
      </c>
      <c r="I46" s="133" t="s">
        <v>131</v>
      </c>
      <c r="K46" s="133" t="s">
        <v>132</v>
      </c>
      <c r="L46" s="135" t="s">
        <v>133</v>
      </c>
      <c r="M46" s="136" t="s">
        <v>22</v>
      </c>
      <c r="N46" s="108">
        <v>4</v>
      </c>
      <c r="O46" s="108" t="s">
        <v>16</v>
      </c>
      <c r="P46" s="108" t="s">
        <v>51</v>
      </c>
      <c r="Q46" s="43"/>
      <c r="R46" s="108" t="s">
        <v>17</v>
      </c>
      <c r="S46" s="108" t="s">
        <v>17</v>
      </c>
      <c r="T46" s="137">
        <v>10000</v>
      </c>
      <c r="V46" s="138" t="str">
        <f t="shared" si="0"/>
        <v>LOEC</v>
      </c>
      <c r="W46" s="108">
        <f>VLOOKUP(V46,'Conversion Factors'!$B$2:$C$11,2,FALSE)</f>
        <v>2.5</v>
      </c>
      <c r="X46" s="108">
        <f t="shared" si="1"/>
        <v>4000</v>
      </c>
      <c r="Y46" s="139" t="str">
        <f t="shared" si="2"/>
        <v>Acute</v>
      </c>
      <c r="Z46" s="108">
        <f>VLOOKUP(Y46,'Conversion Factors'!$B$13:$C$14,2,FALSE)</f>
        <v>2</v>
      </c>
      <c r="AA46" s="108">
        <f t="shared" si="3"/>
        <v>2000</v>
      </c>
      <c r="AB46" s="45"/>
      <c r="AC46" s="138" t="str">
        <f t="shared" si="4"/>
        <v>LOEC</v>
      </c>
      <c r="AD46" s="139" t="s">
        <v>18</v>
      </c>
      <c r="AE46" s="139" t="str">
        <f t="shared" si="5"/>
        <v>Acute</v>
      </c>
      <c r="AF46" s="139" t="s">
        <v>18</v>
      </c>
      <c r="AG46" s="135" t="str">
        <f t="shared" si="6"/>
        <v>Mortality</v>
      </c>
      <c r="AH46" s="140" t="s">
        <v>104</v>
      </c>
      <c r="AI46" s="141">
        <f t="shared" si="7"/>
        <v>4</v>
      </c>
      <c r="AJ46" s="140" t="s">
        <v>105</v>
      </c>
      <c r="AK46" s="42"/>
      <c r="AL46" s="108">
        <f t="shared" si="8"/>
        <v>2000</v>
      </c>
      <c r="AM46" s="142">
        <v>2000</v>
      </c>
      <c r="AN46" s="143">
        <v>2000</v>
      </c>
      <c r="AO46" s="144">
        <v>2000</v>
      </c>
      <c r="AP46" s="145"/>
      <c r="AQ46" s="132" t="s">
        <v>115</v>
      </c>
      <c r="AR46" s="146" t="s">
        <v>256</v>
      </c>
      <c r="AS46" s="145" t="s">
        <v>286</v>
      </c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</row>
    <row r="47" spans="1:75" s="34" customFormat="1" x14ac:dyDescent="0.25">
      <c r="A47" s="106" t="s">
        <v>185</v>
      </c>
      <c r="B47" s="106">
        <v>691</v>
      </c>
      <c r="C47" s="21"/>
      <c r="D47" s="104" t="s">
        <v>13</v>
      </c>
      <c r="E47" s="67" t="s">
        <v>128</v>
      </c>
      <c r="F47" s="64" t="s">
        <v>189</v>
      </c>
      <c r="G47" s="68" t="s">
        <v>188</v>
      </c>
      <c r="H47" s="68" t="s">
        <v>130</v>
      </c>
      <c r="I47" s="64" t="s">
        <v>131</v>
      </c>
      <c r="K47" s="64" t="s">
        <v>132</v>
      </c>
      <c r="L47" s="103" t="s">
        <v>133</v>
      </c>
      <c r="M47" s="66" t="s">
        <v>20</v>
      </c>
      <c r="N47" s="68">
        <v>4</v>
      </c>
      <c r="O47" s="68" t="s">
        <v>16</v>
      </c>
      <c r="P47" s="68" t="s">
        <v>51</v>
      </c>
      <c r="Q47" s="3"/>
      <c r="R47" s="68" t="s">
        <v>17</v>
      </c>
      <c r="S47" s="68" t="s">
        <v>17</v>
      </c>
      <c r="T47" s="102">
        <v>24300</v>
      </c>
      <c r="V47" s="91" t="str">
        <f t="shared" si="0"/>
        <v>LC50</v>
      </c>
      <c r="W47" s="74">
        <f>VLOOKUP(V47,'Conversion Factors'!$B$2:$C$11,2,FALSE)</f>
        <v>5</v>
      </c>
      <c r="X47" s="68">
        <f t="shared" si="1"/>
        <v>4860</v>
      </c>
      <c r="Y47" s="100" t="str">
        <f t="shared" si="2"/>
        <v>Acute</v>
      </c>
      <c r="Z47" s="74">
        <f>VLOOKUP(Y47,'Conversion Factors'!$B$13:$C$14,2,FALSE)</f>
        <v>2</v>
      </c>
      <c r="AA47" s="68">
        <f t="shared" si="3"/>
        <v>2430</v>
      </c>
      <c r="AB47"/>
      <c r="AC47" s="91" t="str">
        <f t="shared" si="4"/>
        <v>LC50</v>
      </c>
      <c r="AD47" s="100" t="s">
        <v>18</v>
      </c>
      <c r="AE47" s="139" t="str">
        <f t="shared" si="5"/>
        <v>Acute</v>
      </c>
      <c r="AF47" s="100" t="s">
        <v>18</v>
      </c>
      <c r="AG47" s="97" t="str">
        <f t="shared" si="6"/>
        <v>Mortality</v>
      </c>
      <c r="AH47" s="98" t="s">
        <v>18</v>
      </c>
      <c r="AI47" s="99">
        <f t="shared" si="7"/>
        <v>4</v>
      </c>
      <c r="AJ47" s="98" t="s">
        <v>184</v>
      </c>
      <c r="AK47" s="58"/>
      <c r="AL47" s="83">
        <f t="shared" si="8"/>
        <v>2430</v>
      </c>
      <c r="AM47" s="54">
        <v>2430</v>
      </c>
      <c r="AN47" s="55">
        <v>2430</v>
      </c>
      <c r="AO47" s="60">
        <v>2430</v>
      </c>
      <c r="AP47" s="22"/>
      <c r="AQ47" s="67" t="s">
        <v>115</v>
      </c>
      <c r="AR47" s="76" t="s">
        <v>255</v>
      </c>
      <c r="AS47" s="22" t="s">
        <v>287</v>
      </c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</row>
    <row r="48" spans="1:75" s="34" customFormat="1" x14ac:dyDescent="0.25">
      <c r="A48" s="106" t="s">
        <v>288</v>
      </c>
      <c r="B48" s="106">
        <v>691</v>
      </c>
      <c r="C48" s="21"/>
      <c r="D48" s="104" t="s">
        <v>13</v>
      </c>
      <c r="E48" s="67" t="s">
        <v>128</v>
      </c>
      <c r="F48" s="64" t="s">
        <v>189</v>
      </c>
      <c r="G48" s="68" t="s">
        <v>188</v>
      </c>
      <c r="H48" s="68" t="s">
        <v>130</v>
      </c>
      <c r="I48" s="64" t="s">
        <v>131</v>
      </c>
      <c r="K48" s="64" t="s">
        <v>238</v>
      </c>
      <c r="L48" s="103" t="s">
        <v>289</v>
      </c>
      <c r="M48" s="66" t="s">
        <v>14</v>
      </c>
      <c r="N48" s="68">
        <v>4</v>
      </c>
      <c r="O48" s="68" t="s">
        <v>16</v>
      </c>
      <c r="P48" s="68" t="s">
        <v>51</v>
      </c>
      <c r="Q48" s="3"/>
      <c r="R48" s="68" t="s">
        <v>17</v>
      </c>
      <c r="S48" s="68" t="s">
        <v>17</v>
      </c>
      <c r="T48" s="102">
        <v>4200</v>
      </c>
      <c r="V48" s="91" t="str">
        <f t="shared" si="0"/>
        <v>EC50</v>
      </c>
      <c r="W48" s="74">
        <f>VLOOKUP(V48,'Conversion Factors'!$B$2:$C$11,2,FALSE)</f>
        <v>5</v>
      </c>
      <c r="X48" s="68">
        <f t="shared" si="1"/>
        <v>840</v>
      </c>
      <c r="Y48" s="100" t="str">
        <f t="shared" si="2"/>
        <v>Acute</v>
      </c>
      <c r="Z48" s="74">
        <f>VLOOKUP(Y48,'Conversion Factors'!$B$13:$C$14,2,FALSE)</f>
        <v>2</v>
      </c>
      <c r="AA48" s="68">
        <f t="shared" si="3"/>
        <v>420</v>
      </c>
      <c r="AB48"/>
      <c r="AC48" s="91" t="str">
        <f t="shared" si="4"/>
        <v>EC50</v>
      </c>
      <c r="AD48" s="100" t="s">
        <v>18</v>
      </c>
      <c r="AE48" s="139" t="str">
        <f t="shared" si="5"/>
        <v>Acute</v>
      </c>
      <c r="AF48" s="100" t="s">
        <v>18</v>
      </c>
      <c r="AG48" s="97" t="str">
        <f t="shared" si="6"/>
        <v>Malformation</v>
      </c>
      <c r="AH48" s="98" t="s">
        <v>240</v>
      </c>
      <c r="AI48" s="99">
        <f t="shared" si="7"/>
        <v>4</v>
      </c>
      <c r="AJ48" s="98" t="s">
        <v>241</v>
      </c>
      <c r="AK48" s="58"/>
      <c r="AL48" s="83">
        <f t="shared" si="8"/>
        <v>420</v>
      </c>
      <c r="AM48" s="54">
        <v>420</v>
      </c>
      <c r="AN48" s="55">
        <v>420</v>
      </c>
      <c r="AO48" s="60">
        <v>420</v>
      </c>
      <c r="AP48" s="22"/>
      <c r="AQ48" s="67" t="s">
        <v>115</v>
      </c>
      <c r="AR48" s="76" t="s">
        <v>255</v>
      </c>
      <c r="AS48" s="22" t="s">
        <v>287</v>
      </c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</row>
    <row r="49" spans="1:75" x14ac:dyDescent="0.25">
      <c r="A49" s="106" t="s">
        <v>237</v>
      </c>
      <c r="B49" s="106">
        <v>691</v>
      </c>
      <c r="C49" s="21"/>
      <c r="D49" s="104" t="s">
        <v>13</v>
      </c>
      <c r="E49" s="67" t="s">
        <v>128</v>
      </c>
      <c r="F49" s="64" t="s">
        <v>189</v>
      </c>
      <c r="G49" s="68" t="s">
        <v>188</v>
      </c>
      <c r="H49" s="68" t="s">
        <v>130</v>
      </c>
      <c r="I49" s="64" t="s">
        <v>131</v>
      </c>
      <c r="J49" s="34"/>
      <c r="K49" s="64" t="s">
        <v>238</v>
      </c>
      <c r="L49" s="103" t="s">
        <v>239</v>
      </c>
      <c r="M49" s="66" t="s">
        <v>21</v>
      </c>
      <c r="N49" s="68">
        <v>30</v>
      </c>
      <c r="O49" s="68" t="s">
        <v>16</v>
      </c>
      <c r="P49" s="68" t="s">
        <v>15</v>
      </c>
      <c r="Q49" s="3"/>
      <c r="R49" s="68" t="s">
        <v>17</v>
      </c>
      <c r="S49" s="68" t="s">
        <v>17</v>
      </c>
      <c r="T49" s="102">
        <v>1000</v>
      </c>
      <c r="U49" s="34"/>
      <c r="V49" s="91" t="str">
        <f t="shared" si="0"/>
        <v>NOEC</v>
      </c>
      <c r="W49" s="74">
        <f>VLOOKUP(V49,'Conversion Factors'!$B$2:$C$11,2,FALSE)</f>
        <v>1</v>
      </c>
      <c r="X49" s="68">
        <f t="shared" si="1"/>
        <v>1000</v>
      </c>
      <c r="Y49" s="100" t="str">
        <f t="shared" si="2"/>
        <v>Chronic</v>
      </c>
      <c r="Z49" s="74">
        <f>VLOOKUP(Y49,'Conversion Factors'!$B$13:$C$14,2,FALSE)</f>
        <v>1</v>
      </c>
      <c r="AA49" s="68">
        <f t="shared" si="3"/>
        <v>1000</v>
      </c>
      <c r="AC49" s="91" t="str">
        <f t="shared" si="4"/>
        <v>NOEC</v>
      </c>
      <c r="AD49" s="100" t="s">
        <v>64</v>
      </c>
      <c r="AE49" s="100" t="str">
        <f t="shared" si="5"/>
        <v>Chronic</v>
      </c>
      <c r="AF49" s="100" t="s">
        <v>64</v>
      </c>
      <c r="AG49" s="93" t="str">
        <f t="shared" si="6"/>
        <v>Abnormal limbs</v>
      </c>
      <c r="AH49" s="94" t="s">
        <v>240</v>
      </c>
      <c r="AI49" s="95">
        <f t="shared" si="7"/>
        <v>30</v>
      </c>
      <c r="AJ49" s="94" t="s">
        <v>242</v>
      </c>
      <c r="AK49" s="40"/>
      <c r="AL49" s="74">
        <f t="shared" si="8"/>
        <v>1000</v>
      </c>
      <c r="AM49" s="37">
        <v>1000</v>
      </c>
      <c r="AN49" s="77">
        <v>1000</v>
      </c>
      <c r="AO49" s="78">
        <v>1000</v>
      </c>
      <c r="AP49" s="22"/>
      <c r="AQ49" s="67" t="s">
        <v>115</v>
      </c>
      <c r="AR49" s="76" t="s">
        <v>255</v>
      </c>
      <c r="AS49" s="22" t="s">
        <v>287</v>
      </c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34"/>
      <c r="BW49" s="34"/>
    </row>
    <row r="50" spans="1:75" x14ac:dyDescent="0.25">
      <c r="A50" s="106" t="s">
        <v>243</v>
      </c>
      <c r="B50" s="106">
        <v>691</v>
      </c>
      <c r="C50" s="21"/>
      <c r="D50" s="104" t="s">
        <v>13</v>
      </c>
      <c r="E50" s="67" t="s">
        <v>128</v>
      </c>
      <c r="F50" s="64" t="s">
        <v>189</v>
      </c>
      <c r="G50" s="68" t="s">
        <v>188</v>
      </c>
      <c r="H50" s="68" t="s">
        <v>130</v>
      </c>
      <c r="I50" s="64" t="s">
        <v>131</v>
      </c>
      <c r="J50" s="34"/>
      <c r="K50" s="64" t="s">
        <v>238</v>
      </c>
      <c r="L50" s="103" t="s">
        <v>239</v>
      </c>
      <c r="M50" s="66" t="s">
        <v>22</v>
      </c>
      <c r="N50" s="68">
        <v>30</v>
      </c>
      <c r="O50" s="68" t="s">
        <v>16</v>
      </c>
      <c r="P50" s="68" t="s">
        <v>15</v>
      </c>
      <c r="Q50" s="3"/>
      <c r="R50" s="68" t="s">
        <v>17</v>
      </c>
      <c r="S50" s="68" t="s">
        <v>17</v>
      </c>
      <c r="T50" s="102">
        <v>5000</v>
      </c>
      <c r="U50" s="34"/>
      <c r="V50" s="91" t="str">
        <f t="shared" si="0"/>
        <v>LOEC</v>
      </c>
      <c r="W50" s="74">
        <f>VLOOKUP(V50,'Conversion Factors'!$B$2:$C$11,2,FALSE)</f>
        <v>2.5</v>
      </c>
      <c r="X50" s="68">
        <f t="shared" si="1"/>
        <v>2000</v>
      </c>
      <c r="Y50" s="100" t="str">
        <f t="shared" si="2"/>
        <v>Chronic</v>
      </c>
      <c r="Z50" s="74">
        <f>VLOOKUP(Y50,'Conversion Factors'!$B$13:$C$14,2,FALSE)</f>
        <v>1</v>
      </c>
      <c r="AA50" s="68">
        <f t="shared" si="3"/>
        <v>2000</v>
      </c>
      <c r="AC50" s="91" t="str">
        <f t="shared" si="4"/>
        <v>LOEC</v>
      </c>
      <c r="AD50" s="100" t="s">
        <v>18</v>
      </c>
      <c r="AE50" s="96" t="str">
        <f t="shared" si="5"/>
        <v>Chronic</v>
      </c>
      <c r="AF50" s="100" t="s">
        <v>64</v>
      </c>
      <c r="AG50" s="97" t="str">
        <f t="shared" si="6"/>
        <v>Abnormal limbs</v>
      </c>
      <c r="AH50" s="98" t="s">
        <v>240</v>
      </c>
      <c r="AI50" s="99">
        <f t="shared" si="7"/>
        <v>30</v>
      </c>
      <c r="AJ50" s="98" t="s">
        <v>291</v>
      </c>
      <c r="AK50" s="58"/>
      <c r="AL50" s="83">
        <f t="shared" si="8"/>
        <v>2000</v>
      </c>
      <c r="AM50" s="54">
        <v>2000</v>
      </c>
      <c r="AN50" s="55">
        <v>2000</v>
      </c>
      <c r="AO50" s="60">
        <v>2000</v>
      </c>
      <c r="AP50" s="22"/>
      <c r="AQ50" s="67" t="s">
        <v>115</v>
      </c>
      <c r="AR50" s="76" t="s">
        <v>255</v>
      </c>
      <c r="AS50" s="22" t="s">
        <v>287</v>
      </c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34"/>
      <c r="BW50" s="34"/>
    </row>
  </sheetData>
  <autoFilter ref="A6:BW50" xr:uid="{7AE2BA34-015E-4BC8-B16E-F8F2D627D1EF}">
    <sortState xmlns:xlrd2="http://schemas.microsoft.com/office/spreadsheetml/2017/richdata2" ref="A7:BW50">
      <sortCondition ref="E6:E50"/>
    </sortState>
  </autoFilter>
  <mergeCells count="7">
    <mergeCell ref="AC5:AD5"/>
    <mergeCell ref="AE5:AF5"/>
    <mergeCell ref="AG5:AH5"/>
    <mergeCell ref="AI5:AJ5"/>
    <mergeCell ref="K4:P5"/>
    <mergeCell ref="R4:T5"/>
    <mergeCell ref="V4:AA5"/>
  </mergeCells>
  <conditionalFormatting sqref="AD7:AD50 AF7:AF50">
    <cfRule type="containsText" dxfId="0" priority="3" operator="containsText" text="n">
      <formula>NOT(ISERROR(SEARCH("n",AD7)))</formula>
    </cfRule>
  </conditionalFormatting>
  <pageMargins left="0.39370078740157483" right="0.31496062992125984" top="1.5354330708661419" bottom="0.74803149606299213" header="0.31496062992125984" footer="0.31496062992125984"/>
  <pageSetup paperSize="8" scale="85" orientation="landscape" r:id="rId1"/>
  <headerFooter>
    <oddHeader>&amp;L&amp;G
&amp;A&amp;R&amp;F</oddHeader>
    <oddFooter>&amp;L&amp;D&amp;C&amp;P of &amp;N</oddFooter>
  </headerFooter>
  <colBreaks count="3" manualBreakCount="3">
    <brk id="16" max="49" man="1"/>
    <brk id="31" max="49" man="1"/>
    <brk id="42" max="4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9B009-A482-4CA0-8343-0D7C9DA3D7F9}">
  <dimension ref="A1:D14"/>
  <sheetViews>
    <sheetView view="pageBreakPreview" zoomScale="60" zoomScaleNormal="100" workbookViewId="0">
      <selection activeCell="AR18" sqref="AR18"/>
    </sheetView>
  </sheetViews>
  <sheetFormatPr defaultColWidth="8.85546875" defaultRowHeight="15" x14ac:dyDescent="0.25"/>
  <cols>
    <col min="1" max="1" width="34" customWidth="1"/>
    <col min="2" max="2" width="11.85546875" bestFit="1" customWidth="1"/>
    <col min="3" max="3" width="11" bestFit="1" customWidth="1"/>
    <col min="4" max="4" width="23.7109375" customWidth="1"/>
  </cols>
  <sheetData>
    <row r="1" spans="1:4" x14ac:dyDescent="0.25">
      <c r="A1" s="163" t="s">
        <v>249</v>
      </c>
      <c r="B1" s="163"/>
      <c r="C1" s="163"/>
      <c r="D1" s="163"/>
    </row>
    <row r="2" spans="1:4" x14ac:dyDescent="0.25">
      <c r="A2" s="64"/>
      <c r="B2" s="85" t="s">
        <v>22</v>
      </c>
      <c r="C2" s="86">
        <v>2.5</v>
      </c>
      <c r="D2" s="85" t="s">
        <v>19</v>
      </c>
    </row>
    <row r="3" spans="1:4" x14ac:dyDescent="0.25">
      <c r="A3" s="64"/>
      <c r="B3" s="87" t="s">
        <v>20</v>
      </c>
      <c r="C3" s="87">
        <v>5</v>
      </c>
      <c r="D3" s="85" t="s">
        <v>19</v>
      </c>
    </row>
    <row r="4" spans="1:4" x14ac:dyDescent="0.25">
      <c r="A4" s="64"/>
      <c r="B4" s="87" t="s">
        <v>83</v>
      </c>
      <c r="C4" s="87">
        <v>5</v>
      </c>
      <c r="D4" s="85" t="s">
        <v>19</v>
      </c>
    </row>
    <row r="5" spans="1:4" x14ac:dyDescent="0.25">
      <c r="A5" s="64"/>
      <c r="B5" s="87" t="s">
        <v>250</v>
      </c>
      <c r="C5" s="87">
        <v>1</v>
      </c>
      <c r="D5" s="85" t="s">
        <v>19</v>
      </c>
    </row>
    <row r="6" spans="1:4" x14ac:dyDescent="0.25">
      <c r="A6" s="64"/>
      <c r="B6" s="87" t="s">
        <v>251</v>
      </c>
      <c r="C6" s="87">
        <v>1</v>
      </c>
      <c r="D6" s="85" t="s">
        <v>19</v>
      </c>
    </row>
    <row r="7" spans="1:4" x14ac:dyDescent="0.25">
      <c r="A7" s="64"/>
      <c r="B7" s="85" t="s">
        <v>23</v>
      </c>
      <c r="C7" s="85">
        <v>1</v>
      </c>
      <c r="D7" s="85" t="s">
        <v>19</v>
      </c>
    </row>
    <row r="8" spans="1:4" x14ac:dyDescent="0.25">
      <c r="A8" s="64"/>
      <c r="B8" s="87" t="s">
        <v>14</v>
      </c>
      <c r="C8" s="87">
        <v>5</v>
      </c>
      <c r="D8" s="85" t="s">
        <v>19</v>
      </c>
    </row>
    <row r="9" spans="1:4" x14ac:dyDescent="0.25">
      <c r="A9" s="64"/>
      <c r="B9" s="87" t="s">
        <v>91</v>
      </c>
      <c r="C9" s="87">
        <v>1</v>
      </c>
      <c r="D9" s="85" t="s">
        <v>19</v>
      </c>
    </row>
    <row r="10" spans="1:4" x14ac:dyDescent="0.25">
      <c r="A10" s="64"/>
      <c r="B10" s="85" t="s">
        <v>50</v>
      </c>
      <c r="C10" s="85">
        <v>1</v>
      </c>
      <c r="D10" s="85" t="s">
        <v>19</v>
      </c>
    </row>
    <row r="11" spans="1:4" x14ac:dyDescent="0.25">
      <c r="A11" s="64"/>
      <c r="B11" s="85" t="s">
        <v>21</v>
      </c>
      <c r="C11" s="85">
        <v>1</v>
      </c>
      <c r="D11" s="85" t="s">
        <v>19</v>
      </c>
    </row>
    <row r="12" spans="1:4" x14ac:dyDescent="0.25">
      <c r="A12" s="88" t="s">
        <v>55</v>
      </c>
      <c r="B12" s="89" t="s">
        <v>56</v>
      </c>
      <c r="C12" s="89" t="s">
        <v>57</v>
      </c>
      <c r="D12" s="89" t="s">
        <v>58</v>
      </c>
    </row>
    <row r="13" spans="1:4" x14ac:dyDescent="0.25">
      <c r="A13" s="64"/>
      <c r="B13" s="90" t="s">
        <v>15</v>
      </c>
      <c r="C13" s="86">
        <v>1</v>
      </c>
      <c r="D13" s="85" t="s">
        <v>15</v>
      </c>
    </row>
    <row r="14" spans="1:4" x14ac:dyDescent="0.25">
      <c r="A14" s="84"/>
      <c r="B14" s="90" t="s">
        <v>51</v>
      </c>
      <c r="C14" s="86">
        <v>2</v>
      </c>
      <c r="D14" s="85" t="s">
        <v>15</v>
      </c>
    </row>
  </sheetData>
  <mergeCells count="1">
    <mergeCell ref="A1:D1"/>
  </mergeCells>
  <pageMargins left="0.39370078740157483" right="0.31496062992125984" top="1.5354330708661419" bottom="0.74803149606299213" header="0.31496062992125984" footer="0.31496062992125984"/>
  <pageSetup paperSize="8" scale="85" orientation="landscape" r:id="rId1"/>
  <headerFooter>
    <oddHeader>&amp;L&amp;G
&amp;A&amp;R&amp;F</oddHeader>
    <oddFooter>&amp;L&amp;D&amp;C&amp;P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view="pageBreakPreview" zoomScale="110" zoomScaleNormal="100" zoomScaleSheetLayoutView="110" workbookViewId="0">
      <selection activeCell="E5" sqref="E5"/>
    </sheetView>
  </sheetViews>
  <sheetFormatPr defaultColWidth="8.85546875" defaultRowHeight="15" x14ac:dyDescent="0.25"/>
  <cols>
    <col min="1" max="1" width="11" bestFit="1" customWidth="1"/>
    <col min="2" max="2" width="11.7109375" customWidth="1"/>
    <col min="3" max="3" width="20" customWidth="1"/>
    <col min="4" max="4" width="27" customWidth="1"/>
    <col min="5" max="5" width="15.85546875" customWidth="1"/>
    <col min="6" max="6" width="26.85546875" bestFit="1" customWidth="1"/>
    <col min="9" max="9" width="11.28515625" bestFit="1" customWidth="1"/>
  </cols>
  <sheetData>
    <row r="1" spans="1:6" x14ac:dyDescent="0.25">
      <c r="A1" s="20"/>
      <c r="B1" s="20"/>
      <c r="C1" s="20"/>
      <c r="D1" s="20"/>
    </row>
    <row r="2" spans="1:6" x14ac:dyDescent="0.25">
      <c r="A2" s="117" t="s">
        <v>66</v>
      </c>
      <c r="B2" s="69" t="s">
        <v>70</v>
      </c>
      <c r="C2" s="117" t="s">
        <v>4</v>
      </c>
      <c r="D2" s="117" t="s">
        <v>67</v>
      </c>
      <c r="E2" s="117" t="s">
        <v>68</v>
      </c>
      <c r="F2" s="117" t="s">
        <v>69</v>
      </c>
    </row>
    <row r="3" spans="1:6" x14ac:dyDescent="0.25">
      <c r="A3" s="72">
        <v>0.20699999999999999</v>
      </c>
      <c r="B3" s="72">
        <f t="shared" ref="B3:B8" si="0">LOG(A3)</f>
        <v>-0.68402965454308229</v>
      </c>
      <c r="C3" s="70" t="s">
        <v>21</v>
      </c>
      <c r="D3" s="71" t="s">
        <v>92</v>
      </c>
      <c r="E3" s="75" t="s">
        <v>90</v>
      </c>
      <c r="F3" s="71" t="s">
        <v>93</v>
      </c>
    </row>
    <row r="4" spans="1:6" x14ac:dyDescent="0.25">
      <c r="A4" s="72">
        <v>0.63</v>
      </c>
      <c r="B4" s="72">
        <f t="shared" si="0"/>
        <v>-0.20065945054641829</v>
      </c>
      <c r="C4" s="70" t="s">
        <v>21</v>
      </c>
      <c r="D4" s="71" t="s">
        <v>267</v>
      </c>
      <c r="E4" s="75" t="s">
        <v>191</v>
      </c>
      <c r="F4" s="71" t="s">
        <v>93</v>
      </c>
    </row>
    <row r="5" spans="1:6" x14ac:dyDescent="0.25">
      <c r="A5" s="72">
        <v>14</v>
      </c>
      <c r="B5" s="72">
        <f t="shared" si="0"/>
        <v>1.146128035678238</v>
      </c>
      <c r="C5" s="70" t="s">
        <v>21</v>
      </c>
      <c r="D5" s="71" t="s">
        <v>101</v>
      </c>
      <c r="E5" s="75" t="s">
        <v>102</v>
      </c>
      <c r="F5" s="71" t="s">
        <v>93</v>
      </c>
    </row>
    <row r="6" spans="1:6" x14ac:dyDescent="0.25">
      <c r="A6" s="72">
        <v>370</v>
      </c>
      <c r="B6" s="72">
        <f t="shared" si="0"/>
        <v>2.568201724066995</v>
      </c>
      <c r="C6" s="70" t="s">
        <v>21</v>
      </c>
      <c r="D6" s="73" t="s">
        <v>95</v>
      </c>
      <c r="E6" s="74" t="s">
        <v>96</v>
      </c>
      <c r="F6" s="71" t="s">
        <v>93</v>
      </c>
    </row>
    <row r="7" spans="1:6" x14ac:dyDescent="0.25">
      <c r="A7" s="72">
        <v>1000</v>
      </c>
      <c r="B7" s="72">
        <f t="shared" si="0"/>
        <v>3</v>
      </c>
      <c r="C7" s="74" t="s">
        <v>21</v>
      </c>
      <c r="D7" s="71" t="s">
        <v>128</v>
      </c>
      <c r="E7" s="75" t="s">
        <v>271</v>
      </c>
      <c r="F7" s="71" t="s">
        <v>93</v>
      </c>
    </row>
    <row r="8" spans="1:6" x14ac:dyDescent="0.25">
      <c r="A8" s="71">
        <v>6100</v>
      </c>
      <c r="B8" s="72">
        <f t="shared" si="0"/>
        <v>3.7853298350107671</v>
      </c>
      <c r="C8" s="70" t="s">
        <v>21</v>
      </c>
      <c r="D8" s="73" t="s">
        <v>183</v>
      </c>
      <c r="E8" s="74" t="s">
        <v>232</v>
      </c>
      <c r="F8" s="71" t="s">
        <v>93</v>
      </c>
    </row>
    <row r="9" spans="1:6" x14ac:dyDescent="0.25">
      <c r="A9" s="52"/>
      <c r="B9" s="53"/>
      <c r="C9" s="115"/>
      <c r="D9" s="116"/>
      <c r="E9" s="51"/>
      <c r="F9" s="52"/>
    </row>
    <row r="10" spans="1:6" x14ac:dyDescent="0.25">
      <c r="A10" t="s">
        <v>71</v>
      </c>
      <c r="B10" t="s">
        <v>72</v>
      </c>
      <c r="D10" s="116"/>
      <c r="E10" s="51"/>
      <c r="F10" s="52"/>
    </row>
    <row r="11" spans="1:6" x14ac:dyDescent="0.25">
      <c r="A11" s="39" t="s">
        <v>123</v>
      </c>
      <c r="B11">
        <v>2</v>
      </c>
      <c r="D11" s="51"/>
      <c r="E11" s="34"/>
      <c r="F11" s="34"/>
    </row>
    <row r="12" spans="1:6" x14ac:dyDescent="0.25">
      <c r="A12" s="39" t="s">
        <v>73</v>
      </c>
      <c r="B12">
        <v>0</v>
      </c>
    </row>
    <row r="13" spans="1:6" x14ac:dyDescent="0.25">
      <c r="A13" s="39" t="s">
        <v>124</v>
      </c>
      <c r="B13">
        <v>1</v>
      </c>
    </row>
    <row r="14" spans="1:6" x14ac:dyDescent="0.25">
      <c r="A14" s="39" t="s">
        <v>125</v>
      </c>
      <c r="B14">
        <v>1</v>
      </c>
    </row>
    <row r="15" spans="1:6" x14ac:dyDescent="0.25">
      <c r="A15" s="39" t="s">
        <v>270</v>
      </c>
      <c r="B15">
        <v>2</v>
      </c>
    </row>
    <row r="16" spans="1:6" x14ac:dyDescent="0.25">
      <c r="A16" s="39"/>
    </row>
    <row r="19" spans="1:9" x14ac:dyDescent="0.25">
      <c r="H19" s="3"/>
    </row>
    <row r="20" spans="1:9" x14ac:dyDescent="0.25">
      <c r="H20" s="3"/>
      <c r="I20" s="3"/>
    </row>
    <row r="21" spans="1:9" x14ac:dyDescent="0.25">
      <c r="A21" s="47"/>
      <c r="B21" s="118"/>
      <c r="C21" s="119"/>
      <c r="D21" s="120"/>
      <c r="E21" s="46"/>
      <c r="F21" s="46"/>
    </row>
    <row r="22" spans="1:9" x14ac:dyDescent="0.25">
      <c r="A22" s="125"/>
      <c r="B22" s="125"/>
      <c r="C22" s="125"/>
      <c r="D22" s="125"/>
      <c r="E22" s="125"/>
      <c r="F22" s="125"/>
    </row>
    <row r="23" spans="1:9" x14ac:dyDescent="0.25">
      <c r="A23" s="53"/>
      <c r="B23" s="53"/>
      <c r="C23" s="115"/>
      <c r="D23" s="116"/>
      <c r="E23" s="51"/>
      <c r="F23" s="126"/>
    </row>
    <row r="24" spans="1:9" x14ac:dyDescent="0.25">
      <c r="A24" s="53"/>
      <c r="B24" s="53"/>
      <c r="C24" s="51"/>
      <c r="D24" s="52"/>
      <c r="E24" s="127"/>
      <c r="F24" s="128"/>
      <c r="G24" s="3"/>
    </row>
    <row r="25" spans="1:9" x14ac:dyDescent="0.25">
      <c r="A25" s="53"/>
      <c r="B25" s="53"/>
      <c r="C25" s="51"/>
      <c r="D25" s="52"/>
      <c r="E25" s="127"/>
      <c r="F25" s="128"/>
      <c r="G25" s="3"/>
    </row>
    <row r="26" spans="1:9" x14ac:dyDescent="0.25">
      <c r="A26" s="53"/>
      <c r="B26" s="53"/>
      <c r="C26" s="51"/>
      <c r="D26" s="52"/>
      <c r="E26" s="127"/>
      <c r="F26" s="128"/>
      <c r="G26" s="3"/>
    </row>
    <row r="27" spans="1:9" x14ac:dyDescent="0.25">
      <c r="A27" s="53"/>
      <c r="B27" s="53"/>
      <c r="C27" s="51"/>
      <c r="D27" s="52"/>
      <c r="E27" s="127"/>
      <c r="F27" s="52"/>
      <c r="G27" s="3"/>
    </row>
    <row r="28" spans="1:9" x14ac:dyDescent="0.25">
      <c r="F28" s="46"/>
      <c r="G28" s="3"/>
    </row>
    <row r="29" spans="1:9" x14ac:dyDescent="0.25">
      <c r="C29" s="3"/>
      <c r="D29" s="34"/>
      <c r="G29" s="3"/>
    </row>
    <row r="30" spans="1:9" x14ac:dyDescent="0.25">
      <c r="A30" s="38"/>
      <c r="C30" s="35"/>
      <c r="D30" s="23"/>
      <c r="G30" s="3"/>
    </row>
    <row r="31" spans="1:9" x14ac:dyDescent="0.25">
      <c r="A31" s="39"/>
      <c r="C31" s="35"/>
      <c r="D31" s="23"/>
      <c r="G31" s="3"/>
    </row>
    <row r="32" spans="1:9" x14ac:dyDescent="0.25">
      <c r="A32" s="39"/>
      <c r="C32" s="35"/>
      <c r="D32" s="23"/>
      <c r="G32" s="3"/>
    </row>
    <row r="33" spans="1:7" x14ac:dyDescent="0.25">
      <c r="A33" s="39"/>
      <c r="C33" s="35"/>
      <c r="D33" s="23"/>
      <c r="G33" s="3"/>
    </row>
    <row r="34" spans="1:7" x14ac:dyDescent="0.25">
      <c r="A34" s="39"/>
      <c r="C34" s="35"/>
      <c r="D34" s="23"/>
      <c r="G34" s="3"/>
    </row>
    <row r="35" spans="1:7" x14ac:dyDescent="0.25">
      <c r="C35" s="35"/>
      <c r="D35" s="23"/>
      <c r="E35" s="3"/>
      <c r="G35" s="3"/>
    </row>
    <row r="36" spans="1:7" x14ac:dyDescent="0.25">
      <c r="C36" s="35"/>
      <c r="D36" s="23"/>
      <c r="E36" s="3"/>
      <c r="F36" s="46"/>
      <c r="G36" s="3"/>
    </row>
    <row r="37" spans="1:7" x14ac:dyDescent="0.25">
      <c r="C37" s="35"/>
      <c r="D37" s="23"/>
      <c r="E37" s="3"/>
      <c r="F37" s="46"/>
      <c r="G37" s="3"/>
    </row>
    <row r="38" spans="1:7" x14ac:dyDescent="0.25">
      <c r="F38" s="46"/>
      <c r="G38" s="3"/>
    </row>
    <row r="39" spans="1:7" x14ac:dyDescent="0.25">
      <c r="B39" s="35"/>
      <c r="C39" s="23"/>
      <c r="D39" s="3"/>
      <c r="E39" s="50"/>
      <c r="F39" s="46"/>
      <c r="G39" s="3"/>
    </row>
    <row r="40" spans="1:7" x14ac:dyDescent="0.25">
      <c r="B40" s="3"/>
      <c r="C40" s="34"/>
    </row>
    <row r="41" spans="1:7" x14ac:dyDescent="0.25">
      <c r="A41" s="47"/>
      <c r="B41" s="118"/>
      <c r="C41" s="119"/>
      <c r="D41" s="120"/>
      <c r="E41" s="46"/>
      <c r="F41" s="46"/>
    </row>
    <row r="42" spans="1:7" x14ac:dyDescent="0.25">
      <c r="A42" s="125"/>
      <c r="B42" s="125"/>
      <c r="C42" s="125"/>
      <c r="D42" s="125"/>
      <c r="E42" s="125"/>
      <c r="F42" s="125"/>
    </row>
    <row r="43" spans="1:7" x14ac:dyDescent="0.25">
      <c r="A43" s="53"/>
      <c r="B43" s="53"/>
      <c r="C43" s="115"/>
      <c r="D43" s="116"/>
      <c r="E43" s="51"/>
      <c r="F43" s="126"/>
    </row>
    <row r="44" spans="1:7" x14ac:dyDescent="0.25">
      <c r="A44" s="53"/>
      <c r="B44" s="53"/>
      <c r="C44" s="51"/>
      <c r="D44" s="52"/>
      <c r="E44" s="127"/>
      <c r="F44" s="128"/>
      <c r="G44" s="3"/>
    </row>
    <row r="45" spans="1:7" x14ac:dyDescent="0.25">
      <c r="A45" s="53"/>
      <c r="B45" s="53"/>
      <c r="C45" s="51"/>
      <c r="D45" s="52"/>
      <c r="E45" s="127"/>
      <c r="F45" s="128"/>
      <c r="G45" s="3"/>
    </row>
    <row r="46" spans="1:7" x14ac:dyDescent="0.25">
      <c r="A46" s="53"/>
      <c r="B46" s="53"/>
      <c r="C46" s="51"/>
      <c r="D46" s="52"/>
      <c r="E46" s="127"/>
      <c r="F46" s="128"/>
      <c r="G46" s="3"/>
    </row>
    <row r="47" spans="1:7" x14ac:dyDescent="0.25">
      <c r="A47" s="53"/>
      <c r="B47" s="53"/>
      <c r="C47" s="51"/>
      <c r="D47" s="52"/>
      <c r="E47" s="127"/>
      <c r="F47" s="52"/>
      <c r="G47" s="3"/>
    </row>
    <row r="48" spans="1:7" x14ac:dyDescent="0.25">
      <c r="A48" s="53"/>
      <c r="B48" s="53"/>
      <c r="C48" s="51"/>
      <c r="D48" s="52"/>
      <c r="E48" s="127"/>
      <c r="F48" s="52"/>
    </row>
    <row r="49" spans="1:7" x14ac:dyDescent="0.25">
      <c r="A49" s="52"/>
      <c r="B49" s="53"/>
      <c r="C49" s="115"/>
      <c r="D49" s="116"/>
      <c r="E49" s="51"/>
      <c r="F49" s="52"/>
    </row>
    <row r="50" spans="1:7" x14ac:dyDescent="0.25">
      <c r="F50" s="46"/>
      <c r="G50" s="3"/>
    </row>
    <row r="51" spans="1:7" x14ac:dyDescent="0.25">
      <c r="C51" s="3"/>
      <c r="D51" s="34"/>
      <c r="G51" s="3"/>
    </row>
    <row r="52" spans="1:7" x14ac:dyDescent="0.25">
      <c r="A52" s="38"/>
      <c r="C52" s="35"/>
      <c r="D52" s="23"/>
      <c r="G52" s="3"/>
    </row>
    <row r="53" spans="1:7" x14ac:dyDescent="0.25">
      <c r="A53" s="39"/>
      <c r="C53" s="35"/>
      <c r="D53" s="23"/>
      <c r="G53" s="3"/>
    </row>
    <row r="54" spans="1:7" x14ac:dyDescent="0.25">
      <c r="A54" s="39"/>
      <c r="C54" s="35"/>
      <c r="D54" s="23"/>
      <c r="G54" s="3"/>
    </row>
    <row r="55" spans="1:7" x14ac:dyDescent="0.25">
      <c r="A55" s="39"/>
      <c r="C55" s="35"/>
      <c r="D55" s="23"/>
      <c r="G55" s="3"/>
    </row>
    <row r="56" spans="1:7" x14ac:dyDescent="0.25">
      <c r="A56" s="39"/>
      <c r="C56" s="35"/>
      <c r="D56" s="23"/>
      <c r="G56" s="3"/>
    </row>
    <row r="57" spans="1:7" x14ac:dyDescent="0.25">
      <c r="A57" s="39"/>
      <c r="C57" s="35"/>
      <c r="D57" s="23"/>
      <c r="E57" s="3"/>
      <c r="G57" s="3"/>
    </row>
    <row r="58" spans="1:7" x14ac:dyDescent="0.25">
      <c r="C58" s="35"/>
      <c r="D58" s="23"/>
      <c r="E58" s="3"/>
      <c r="F58" s="46"/>
      <c r="G58" s="3"/>
    </row>
    <row r="59" spans="1:7" x14ac:dyDescent="0.25">
      <c r="C59" s="35"/>
      <c r="D59" s="23"/>
      <c r="E59" s="3"/>
      <c r="F59" s="46"/>
      <c r="G59" s="3"/>
    </row>
    <row r="60" spans="1:7" x14ac:dyDescent="0.25">
      <c r="F60" s="46"/>
      <c r="G60" s="3"/>
    </row>
    <row r="61" spans="1:7" x14ac:dyDescent="0.25">
      <c r="B61" s="35"/>
      <c r="C61" s="23"/>
      <c r="D61" s="3"/>
      <c r="E61" s="50"/>
      <c r="F61" s="46"/>
      <c r="G61" s="3"/>
    </row>
    <row r="62" spans="1:7" x14ac:dyDescent="0.25">
      <c r="B62" s="3"/>
      <c r="C62" s="34"/>
    </row>
    <row r="63" spans="1:7" x14ac:dyDescent="0.25">
      <c r="B63" s="3"/>
      <c r="C63" s="34"/>
    </row>
    <row r="64" spans="1:7" x14ac:dyDescent="0.25">
      <c r="B64" s="3"/>
      <c r="C64" s="34"/>
    </row>
  </sheetData>
  <pageMargins left="0.39370078740157483" right="0.31496062992125984" top="1.5354330708661419" bottom="0.74803149606299213" header="0.31496062992125984" footer="0.31496062992125984"/>
  <pageSetup paperSize="8" scale="85" orientation="landscape" r:id="rId1"/>
  <headerFooter>
    <oddHeader>&amp;L&amp;G
&amp;A&amp;R&amp;F</oddHeader>
    <oddFooter>&amp;L&amp;D&amp;C&amp;P of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view="pageBreakPreview" zoomScaleNormal="100" zoomScaleSheetLayoutView="100" workbookViewId="0">
      <selection activeCell="E22" sqref="E22"/>
    </sheetView>
  </sheetViews>
  <sheetFormatPr defaultColWidth="8.85546875" defaultRowHeight="15" x14ac:dyDescent="0.25"/>
  <cols>
    <col min="1" max="1" width="11.42578125" bestFit="1" customWidth="1"/>
    <col min="2" max="2" width="13.42578125" bestFit="1" customWidth="1"/>
    <col min="3" max="3" width="27" customWidth="1"/>
    <col min="4" max="4" width="25.140625" customWidth="1"/>
    <col min="5" max="5" width="23.42578125" bestFit="1" customWidth="1"/>
  </cols>
  <sheetData>
    <row r="1" spans="1:12" x14ac:dyDescent="0.25">
      <c r="A1" s="20"/>
    </row>
    <row r="2" spans="1:12" x14ac:dyDescent="0.25">
      <c r="A2" s="69" t="s">
        <v>66</v>
      </c>
      <c r="B2" s="69" t="s">
        <v>4</v>
      </c>
      <c r="C2" s="69" t="s">
        <v>67</v>
      </c>
      <c r="D2" s="69" t="s">
        <v>68</v>
      </c>
      <c r="E2" s="69" t="s">
        <v>69</v>
      </c>
    </row>
    <row r="3" spans="1:12" x14ac:dyDescent="0.25">
      <c r="A3" s="72">
        <v>0.20699999999999999</v>
      </c>
      <c r="B3" s="74" t="s">
        <v>21</v>
      </c>
      <c r="C3" s="71" t="s">
        <v>92</v>
      </c>
      <c r="D3" s="75" t="s">
        <v>90</v>
      </c>
      <c r="E3" s="123" t="s">
        <v>93</v>
      </c>
      <c r="I3" s="3"/>
      <c r="J3" s="34"/>
      <c r="K3" s="48"/>
      <c r="L3" s="49"/>
    </row>
    <row r="4" spans="1:12" x14ac:dyDescent="0.25">
      <c r="A4" s="72">
        <v>0.63</v>
      </c>
      <c r="B4" s="74" t="s">
        <v>21</v>
      </c>
      <c r="C4" s="71" t="s">
        <v>267</v>
      </c>
      <c r="D4" s="75" t="s">
        <v>284</v>
      </c>
      <c r="E4" s="123" t="s">
        <v>93</v>
      </c>
      <c r="I4" s="3"/>
      <c r="J4" s="34"/>
      <c r="K4" s="48"/>
      <c r="L4" s="49"/>
    </row>
    <row r="5" spans="1:12" x14ac:dyDescent="0.25">
      <c r="A5" s="72">
        <v>14</v>
      </c>
      <c r="B5" s="74" t="s">
        <v>21</v>
      </c>
      <c r="C5" s="71" t="s">
        <v>94</v>
      </c>
      <c r="D5" s="75" t="s">
        <v>102</v>
      </c>
      <c r="E5" s="71" t="s">
        <v>93</v>
      </c>
      <c r="I5" s="35"/>
      <c r="J5" s="23"/>
      <c r="K5" s="3"/>
      <c r="L5" s="49"/>
    </row>
    <row r="6" spans="1:12" x14ac:dyDescent="0.25">
      <c r="A6" s="72">
        <v>370</v>
      </c>
      <c r="B6" s="74" t="s">
        <v>21</v>
      </c>
      <c r="C6" s="73" t="s">
        <v>95</v>
      </c>
      <c r="D6" s="74" t="s">
        <v>96</v>
      </c>
      <c r="E6" s="71" t="s">
        <v>93</v>
      </c>
      <c r="I6" s="35"/>
      <c r="J6" s="23"/>
      <c r="K6" s="3"/>
      <c r="L6" s="49"/>
    </row>
    <row r="7" spans="1:12" x14ac:dyDescent="0.25">
      <c r="A7" s="72">
        <v>1000</v>
      </c>
      <c r="B7" s="74" t="s">
        <v>21</v>
      </c>
      <c r="C7" s="71" t="s">
        <v>128</v>
      </c>
      <c r="D7" s="75" t="s">
        <v>271</v>
      </c>
      <c r="E7" s="71" t="s">
        <v>93</v>
      </c>
    </row>
    <row r="8" spans="1:12" x14ac:dyDescent="0.25">
      <c r="A8" s="72">
        <v>6100</v>
      </c>
      <c r="B8" s="74" t="s">
        <v>21</v>
      </c>
      <c r="C8" s="71" t="s">
        <v>183</v>
      </c>
      <c r="D8" s="75" t="s">
        <v>232</v>
      </c>
      <c r="E8" s="71" t="s">
        <v>93</v>
      </c>
    </row>
  </sheetData>
  <pageMargins left="0.39370078740157483" right="0.31496062992125984" top="1.5354330708661419" bottom="0.74803149606299213" header="0.31496062992125984" footer="0.31496062992125984"/>
  <pageSetup paperSize="8" scale="85" orientation="landscape" r:id="rId1"/>
  <headerFooter>
    <oddHeader>&amp;L&amp;G
&amp;A&amp;R&amp;F</oddHeader>
    <oddFooter>&amp;L&amp;D&amp;C&amp;P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BA3D7-DF60-40B2-81BF-EB607CF71935}">
  <dimension ref="A1:C5"/>
  <sheetViews>
    <sheetView view="pageBreakPreview" zoomScale="60" zoomScaleNormal="70" workbookViewId="0">
      <selection activeCell="AR18" sqref="AR18"/>
    </sheetView>
  </sheetViews>
  <sheetFormatPr defaultColWidth="8.85546875" defaultRowHeight="15" x14ac:dyDescent="0.25"/>
  <cols>
    <col min="1" max="1" width="148.28515625" customWidth="1"/>
    <col min="2" max="2" width="47.28515625" bestFit="1" customWidth="1"/>
  </cols>
  <sheetData>
    <row r="1" spans="1:3" x14ac:dyDescent="0.25">
      <c r="A1" s="20" t="s">
        <v>272</v>
      </c>
    </row>
    <row r="3" spans="1:3" x14ac:dyDescent="0.25">
      <c r="A3" s="121" t="s">
        <v>273</v>
      </c>
      <c r="B3" s="121" t="s">
        <v>278</v>
      </c>
      <c r="C3" s="122"/>
    </row>
    <row r="4" spans="1:3" ht="30" x14ac:dyDescent="0.25">
      <c r="A4" s="124" t="s">
        <v>274</v>
      </c>
      <c r="B4" s="65" t="s">
        <v>275</v>
      </c>
      <c r="C4" s="122"/>
    </row>
    <row r="5" spans="1:3" ht="30" x14ac:dyDescent="0.25">
      <c r="A5" s="124" t="s">
        <v>276</v>
      </c>
      <c r="B5" s="65" t="s">
        <v>277</v>
      </c>
      <c r="C5" s="122"/>
    </row>
  </sheetData>
  <pageMargins left="0.39370078740157483" right="0.31496062992125984" top="1.5354330708661419" bottom="0.74803149606299213" header="0.31496062992125984" footer="0.31496062992125984"/>
  <pageSetup paperSize="8" scale="85" orientation="landscape" r:id="rId1"/>
  <headerFooter>
    <oddHeader>&amp;L&amp;G
&amp;A&amp;R&amp;F</oddHeader>
    <oddFooter>&amp;L&amp;D&amp;C&amp;P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A4F77836BB3D4E8942C3BA8310D952" ma:contentTypeVersion="15" ma:contentTypeDescription="Create a new document." ma:contentTypeScope="" ma:versionID="6e48aec5def834d40ec44ff6c92fbf08">
  <xsd:schema xmlns:xsd="http://www.w3.org/2001/XMLSchema" xmlns:xs="http://www.w3.org/2001/XMLSchema" xmlns:p="http://schemas.microsoft.com/office/2006/metadata/properties" xmlns:ns2="b98728ac-f998-415c-abee-6b046fb1441e" xmlns:ns3="81c01dc6-2c49-4730-b140-874c95cac377" xmlns:ns4="d869c146-c82e-4435-92e4-da91542262fd" targetNamespace="http://schemas.microsoft.com/office/2006/metadata/properties" ma:root="true" ma:fieldsID="987a2097c9261067d7968c54a9b0e15b" ns2:_="" ns3:_="" ns4:_="">
    <xsd:import namespace="b98728ac-f998-415c-abee-6b046fb1441e"/>
    <xsd:import namespace="81c01dc6-2c49-4730-b140-874c95cac377"/>
    <xsd:import namespace="d869c146-c82e-4435-92e4-da9154226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1b4ab-c2b0-4b32-8bb7-29fb05a8d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01dc6-2c49-4730-b140-874c95cac37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36b5be2-cf4e-43ec-8734-a0fb5251e776}" ma:internalName="TaxCatchAll" ma:showField="CatchAllData" ma:web="d869c146-c82e-4435-92e4-da9154226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8728ac-f998-415c-abee-6b046fb1441e">
      <Terms xmlns="http://schemas.microsoft.com/office/infopath/2007/PartnerControls"/>
    </lcf76f155ced4ddcb4097134ff3c332f>
    <TaxCatchAll xmlns="81c01dc6-2c49-4730-b140-874c95cac377" xsi:nil="true"/>
  </documentManagement>
</p:properties>
</file>

<file path=customXml/itemProps1.xml><?xml version="1.0" encoding="utf-8"?>
<ds:datastoreItem xmlns:ds="http://schemas.openxmlformats.org/officeDocument/2006/customXml" ds:itemID="{244813A7-D30E-4F46-8653-8090DC418625}"/>
</file>

<file path=customXml/itemProps2.xml><?xml version="1.0" encoding="utf-8"?>
<ds:datastoreItem xmlns:ds="http://schemas.openxmlformats.org/officeDocument/2006/customXml" ds:itemID="{92A5AA12-34A8-4909-A20C-BF0F08C640E7}"/>
</file>

<file path=customXml/itemProps3.xml><?xml version="1.0" encoding="utf-8"?>
<ds:datastoreItem xmlns:ds="http://schemas.openxmlformats.org/officeDocument/2006/customXml" ds:itemID="{43139BB1-CCEA-44C7-B3F0-01DA2C3D09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GV endpoints</vt:lpstr>
      <vt:lpstr>Conversion Factors</vt:lpstr>
      <vt:lpstr>Histogram</vt:lpstr>
      <vt:lpstr>BurrliOz input</vt:lpstr>
      <vt:lpstr>Excluded literature</vt:lpstr>
      <vt:lpstr>'BurrliOz input'!Print_Area</vt:lpstr>
      <vt:lpstr>'Excluded literature'!Print_Area</vt:lpstr>
      <vt:lpstr>'GV endpoints'!Print_Area</vt:lpstr>
      <vt:lpstr>Histogram!Print_Area</vt:lpstr>
      <vt:lpstr>'GV endpoints'!Print_Titles</vt:lpstr>
    </vt:vector>
  </TitlesOfParts>
  <Company>DERM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Toxicant default guideline values for aquatic ecosystem protection - Sulfometuron-methyl in freshwater data</dc:title>
  <dc:creator>Reviewer</dc:creator>
  <cp:lastModifiedBy>Durack, Bec</cp:lastModifiedBy>
  <cp:lastPrinted>2020-04-08T23:06:12Z</cp:lastPrinted>
  <dcterms:created xsi:type="dcterms:W3CDTF">2015-04-23T00:03:59Z</dcterms:created>
  <dcterms:modified xsi:type="dcterms:W3CDTF">2024-03-19T00:52:42Z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0x010100E3A4F77836BB3D4E8942C3BA8310D952</vt:lpwstr>
  </property>
</Properties>
</file>